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Formatos\"/>
    </mc:Choice>
  </mc:AlternateContent>
  <bookViews>
    <workbookView xWindow="0" yWindow="0" windowWidth="27975" windowHeight="1263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5" l="1"/>
  <c r="G17" i="22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D20" i="20"/>
  <c r="C20" i="20"/>
  <c r="B20" i="20"/>
  <c r="G6" i="20"/>
  <c r="F6" i="20"/>
  <c r="E6" i="20"/>
  <c r="D6" i="20"/>
  <c r="D30" i="20" s="1"/>
  <c r="C6" i="20"/>
  <c r="C30" i="20" s="1"/>
  <c r="B6" i="20"/>
  <c r="A2" i="20"/>
  <c r="G7" i="19"/>
  <c r="G29" i="19" s="1"/>
  <c r="F7" i="19"/>
  <c r="F29" i="19" s="1"/>
  <c r="E7" i="19"/>
  <c r="E29" i="19" s="1"/>
  <c r="D7" i="19"/>
  <c r="D29" i="19" s="1"/>
  <c r="C7" i="19"/>
  <c r="C29" i="19" s="1"/>
  <c r="B7" i="19"/>
  <c r="B29" i="19" s="1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21" i="16"/>
  <c r="B7" i="16"/>
  <c r="A2" i="16"/>
  <c r="G28" i="22" l="1"/>
  <c r="E30" i="20"/>
  <c r="B30" i="20"/>
  <c r="B31" i="16"/>
  <c r="B28" i="22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C9" i="7" l="1"/>
  <c r="G28" i="7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G9" i="7"/>
  <c r="C15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<sst xmlns="http://schemas.openxmlformats.org/spreadsheetml/2006/main" count="1025" uniqueCount="604">
  <si>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</si>
  <si>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</si>
  <si>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</si>
  <si>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</si>
  <si>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</si>
  <si>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</si>
  <si>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</si>
  <si>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</si>
  <si>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</si>
  <si>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</si>
  <si>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</si>
  <si>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</si>
  <si>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</si>
  <si>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</si>
  <si>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</si>
  <si>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</si>
  <si>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</si>
  <si>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</si>
  <si>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</si>
  <si>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</si>
  <si>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</si>
  <si>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</si>
  <si>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</si>
  <si>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</si>
  <si>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</si>
  <si>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</si>
  <si>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</si>
  <si>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</si>
  <si>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</si>
  <si>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</si>
  <si>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</si>
  <si>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</si>
  <si>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</si>
  <si>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</si>
  <si>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</si>
  <si>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</si>
  <si>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</si>
  <si>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</si>
  <si>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</si>
  <si>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</si>
  <si>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</si>
  <si>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</si>
  <si>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</si>
  <si>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</si>
  <si>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</si>
  <si>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</si>
  <si>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</si>
  <si>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</si>
  <si>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</si>
  <si>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</si>
  <si>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</si>
  <si>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</si>
  <si>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</si>
  <si>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</si>
  <si>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</si>
  <si>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</si>
  <si>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</si>
  <si>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</si>
  <si>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</si>
  <si>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</si>
  <si>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</si>
  <si>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</si>
  <si>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</si>
  <si>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</si>
  <si>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</si>
  <si>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</si>
  <si>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</si>
  <si>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</si>
  <si>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</si>
  <si>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</si>
  <si>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</si>
  <si>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</si>
  <si>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</si>
  <si>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</si>
  <si>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</si>
  <si>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</si>
  <si>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</si>
  <si>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</si>
  <si>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</si>
  <si>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</si>
  <si>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</si>
  <si>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</si>
  <si>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</si>
  <si>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</si>
  <si>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</si>
  <si>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</si>
  <si>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</si>
  <si>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</si>
  <si>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</si>
  <si>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</si>
  <si>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</si>
  <si>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</si>
  <si>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</si>
  <si>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</si>
  <si>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</si>
  <si>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</si>
  <si>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</si>
  <si>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</si>
  <si>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</si>
  <si>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</si>
  <si>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</si>
  <si>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</si>
  <si>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</si>
  <si>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</si>
  <si>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</si>
  <si>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</si>
  <si>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</si>
  <si>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</si>
  <si>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</si>
  <si>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</si>
  <si>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</si>
  <si>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</si>
  <si>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</si>
  <si>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</si>
  <si>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</si>
  <si>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</si>
  <si>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</si>
  <si>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</si>
  <si>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</si>
  <si>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</si>
  <si>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</si>
  <si>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</si>
  <si>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</si>
  <si>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</si>
  <si>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</si>
  <si>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</si>
  <si>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</si>
  <si>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</si>
  <si>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</si>
  <si>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</si>
  <si>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</si>
  <si>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</si>
  <si>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</si>
  <si>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</si>
  <si>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</si>
  <si>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</si>
  <si>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</si>
  <si>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</si>
  <si>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</si>
  <si>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</si>
  <si>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</si>
  <si>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</si>
  <si>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</si>
  <si>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</si>
  <si>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</si>
  <si>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</si>
  <si>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</si>
  <si>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</si>
  <si>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</si>
  <si>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</si>
  <si>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</si>
  <si>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</si>
  <si>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</si>
  <si>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</si>
  <si>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</si>
  <si>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</si>
  <si>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</si>
  <si>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</si>
  <si>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</si>
  <si>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</si>
  <si>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</si>
  <si>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</si>
  <si>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</si>
  <si>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</si>
  <si>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</si>
  <si>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</si>
  <si>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</si>
  <si>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</si>
  <si>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</si>
  <si>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</si>
  <si>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</si>
  <si>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</si>
  <si>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</si>
  <si>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</si>
  <si>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</si>
  <si>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</si>
  <si>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</si>
  <si>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</si>
  <si>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</si>
  <si>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</si>
  <si>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</si>
  <si>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</si>
  <si>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</si>
  <si>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</si>
  <si>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</si>
  <si>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</si>
  <si>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</si>
  <si>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</si>
  <si>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</si>
  <si>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</si>
  <si>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</si>
  <si>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</si>
  <si>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</si>
  <si>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</si>
  <si>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</si>
  <si>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</si>
  <si>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</si>
  <si>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</si>
  <si>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</si>
  <si>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</si>
  <si>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</si>
  <si>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</si>
  <si>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</si>
  <si>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</si>
  <si>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</si>
  <si>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</si>
  <si>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</si>
  <si>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</si>
  <si>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</si>
  <si>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</si>
  <si>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</si>
  <si>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</si>
  <si>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</si>
  <si>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</si>
  <si>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</si>
  <si>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</si>
  <si>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</si>
  <si>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</si>
  <si>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</si>
  <si>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</si>
  <si>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</si>
  <si>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</si>
  <si>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</si>
  <si>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</si>
  <si>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</si>
  <si>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</si>
  <si>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</si>
  <si>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</si>
  <si>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</si>
  <si>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</si>
  <si>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</si>
  <si>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</si>
  <si>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</si>
  <si>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</si>
  <si>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</si>
  <si>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</si>
  <si>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</si>
  <si>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</si>
  <si>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</si>
  <si>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</si>
  <si>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</si>
  <si>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</si>
  <si>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</si>
  <si>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</si>
  <si>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</si>
  <si>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</si>
  <si>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</si>
  <si>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</si>
  <si>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</si>
  <si>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</si>
  <si>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</si>
  <si>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</si>
  <si>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</si>
  <si>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</si>
  <si>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</si>
  <si>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</si>
  <si>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</si>
  <si>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</si>
  <si>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</si>
  <si>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</si>
  <si>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</si>
  <si>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</si>
  <si>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</si>
  <si>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</si>
  <si>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</si>
  <si>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</si>
  <si>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</si>
  <si>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</si>
  <si>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</si>
  <si>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</si>
  <si>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</si>
  <si>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</si>
  <si>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</si>
  <si>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</si>
  <si>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</si>
  <si>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</si>
  <si>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</si>
  <si>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</si>
  <si>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</si>
  <si>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</si>
  <si>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</si>
  <si>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</si>
  <si>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</si>
  <si>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</si>
  <si>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</si>
  <si>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</si>
  <si>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</si>
  <si>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</si>
  <si>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</si>
  <si>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</si>
  <si>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</si>
  <si>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</si>
  <si>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</si>
  <si>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</si>
  <si>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</si>
  <si>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</si>
  <si>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</si>
  <si>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</si>
  <si>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</si>
  <si>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</si>
  <si>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</si>
  <si>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</si>
  <si>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</si>
  <si>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</si>
  <si>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</si>
  <si>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</si>
  <si>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</si>
  <si>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</si>
  <si>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</si>
  <si>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</si>
  <si>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</si>
  <si>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</si>
  <si>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</si>
  <si>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</si>
  <si>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</si>
  <si>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</si>
  <si>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</si>
  <si>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</si>
  <si>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</si>
  <si>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</si>
  <si>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</si>
  <si>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</si>
  <si>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</si>
  <si>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</si>
  <si>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</si>
  <si>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</si>
  <si>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</si>
  <si>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</si>
  <si>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</si>
  <si>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</si>
  <si>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</si>
  <si>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</si>
  <si>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</si>
  <si>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</si>
  <si>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</si>
  <si>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</si>
  <si>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</si>
  <si>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</si>
  <si>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</si>
  <si>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</si>
  <si>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</si>
  <si>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</si>
  <si>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</si>
  <si>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</si>
  <si>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</si>
  <si>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</si>
  <si>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</si>
  <si>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</si>
  <si>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</si>
  <si>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</si>
  <si>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</si>
  <si>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</si>
  <si>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</si>
  <si>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</si>
  <si>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</si>
  <si>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</si>
  <si>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</si>
  <si>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</si>
  <si>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</si>
  <si>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</si>
  <si>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</si>
  <si>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</si>
  <si>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</si>
  <si>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</si>
  <si>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</si>
  <si>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</si>
  <si>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</si>
  <si>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</si>
  <si>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</si>
  <si>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</si>
  <si>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</si>
  <si>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</si>
  <si>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</si>
  <si>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</si>
  <si>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</si>
  <si>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</si>
  <si>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</si>
  <si>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</si>
  <si>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</si>
  <si>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</si>
  <si>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</si>
  <si>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</si>
  <si>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</si>
  <si>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</si>
  <si>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</si>
  <si>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</si>
  <si>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</si>
  <si>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</si>
  <si>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</si>
  <si>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</si>
  <si>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</si>
  <si>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</si>
  <si>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</si>
  <si>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</si>
  <si>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</si>
  <si>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</si>
  <si>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</si>
  <si>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</si>
  <si>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</si>
  <si>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</si>
  <si>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</si>
  <si>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</si>
  <si>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</si>
  <si>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</si>
  <si>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</si>
  <si>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</si>
  <si>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</si>
  <si>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</si>
  <si>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</si>
  <si>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</si>
  <si>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</si>
  <si>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</si>
  <si>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</si>
  <si>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</si>
  <si>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</si>
  <si>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</si>
  <si>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</si>
  <si>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</si>
  <si>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</si>
  <si>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</si>
  <si>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</si>
  <si>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</si>
  <si>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</si>
  <si>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</si>
  <si>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</si>
  <si>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</si>
  <si>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</si>
  <si>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</si>
  <si>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</si>
  <si>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</si>
  <si>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</si>
  <si>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</si>
  <si>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</si>
  <si>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</si>
  <si>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</si>
  <si>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</si>
  <si>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</si>
  <si>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</si>
  <si>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</si>
  <si>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</si>
  <si>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</si>
  <si>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</si>
  <si>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</si>
  <si>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</si>
  <si>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</si>
  <si>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</si>
  <si>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</si>
  <si>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</si>
  <si>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</si>
  <si>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</si>
  <si>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</si>
  <si>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</si>
  <si>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</si>
  <si>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</si>
  <si>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</si>
  <si>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</si>
  <si>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</si>
  <si>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</si>
  <si>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</si>
  <si>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</si>
  <si>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</si>
  <si>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</si>
  <si>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</si>
  <si>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</si>
  <si>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</si>
  <si>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</si>
  <si>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</si>
  <si>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</si>
  <si>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</si>
  <si>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</si>
  <si>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</si>
  <si>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</si>
  <si>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</si>
  <si>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</si>
  <si>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</si>
  <si>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</si>
  <si>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</si>
  <si>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</si>
  <si>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</si>
  <si>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</si>
  <si>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</si>
  <si>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</si>
  <si>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</si>
  <si>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</si>
  <si>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</si>
  <si>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</si>
  <si>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</si>
  <si>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</si>
  <si>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</si>
  <si>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</si>
  <si>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</si>
  <si>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</si>
  <si>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</si>
  <si>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</si>
  <si>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</si>
  <si>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</si>
  <si>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</si>
  <si>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</si>
  <si>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</si>
  <si>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</si>
  <si>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</si>
  <si>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</si>
  <si>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</si>
  <si>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</si>
  <si>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</si>
  <si>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</si>
  <si>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</si>
  <si>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</si>
  <si>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</si>
  <si>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</si>
  <si>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</si>
  <si>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</si>
  <si>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</si>
  <si>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</si>
  <si>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</si>
  <si>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</si>
  <si>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</si>
  <si>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</si>
  <si>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</si>
  <si>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</si>
  <si>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</si>
  <si>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</si>
  <si>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</si>
  <si>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</si>
  <si>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</si>
  <si>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</si>
  <si>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</si>
  <si>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</si>
  <si>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</si>
  <si>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</si>
  <si>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</si>
  <si>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</si>
  <si>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</si>
  <si>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</si>
  <si>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</si>
  <si>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</si>
  <si>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</si>
  <si>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</si>
  <si>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</si>
  <si>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</si>
  <si>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</si>
  <si>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</si>
  <si>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</si>
  <si>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</si>
  <si>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</si>
  <si>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</si>
  <si>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</si>
  <si>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</si>
  <si>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</si>
  <si>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</si>
  <si>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</si>
  <si>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</si>
  <si>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</si>
  <si>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</si>
  <si>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</si>
  <si>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</si>
  <si>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</si>
  <si>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</si>
  <si>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</si>
  <si>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</si>
  <si>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</si>
  <si>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</si>
  <si>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</si>
  <si>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</si>
  <si>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</si>
  <si>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</si>
  <si>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</si>
  <si>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</si>
  <si>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</si>
  <si>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</si>
  <si>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</si>
  <si>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</si>
  <si>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</si>
  <si>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</si>
  <si>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</si>
  <si>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</si>
  <si>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</si>
  <si>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</si>
  <si>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</si>
  <si>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</si>
  <si>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</si>
  <si>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</si>
  <si>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</si>
  <si>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</si>
  <si>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</si>
  <si>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</si>
  <si>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</si>
  <si>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</si>
  <si>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</si>
  <si>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</si>
  <si>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</si>
  <si>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</si>
  <si>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</si>
  <si>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</si>
  <si>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</si>
  <si>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</si>
  <si>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</si>
  <si>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</si>
  <si>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</si>
  <si>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</si>
  <si>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</si>
  <si>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</si>
  <si>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 xml:space="preserve"> Sistema para el Desarrollo Integral de la Familia del Municipio de Huanímaro, Gto.     
</t>
  </si>
  <si>
    <t>31120M14D010000 DIRECCION GENERAL SMDIF HUANIMARO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</si>
</sst>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/>
    <xf numFmtId="0" fontId="22" fillId="0" borderId="0"/>
  </cellStyleXfs>
  <cellXfs count="21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 wrapText="1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4" fontId="1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4" fontId="2" fillId="0" borderId="14" xfId="5" applyNumberFormat="1" applyFont="1" applyFill="1" applyBorder="1" applyAlignment="1" applyProtection="1">
      <alignment horizontal="right" vertical="center"/>
      <protection locked="0"/>
    </xf>
    <xf numFmtId="4" fontId="1" fillId="0" borderId="14" xfId="5" applyNumberFormat="1" applyFont="1" applyFill="1" applyBorder="1" applyProtection="1">
      <protection locked="0"/>
    </xf>
    <xf numFmtId="4" fontId="0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3" borderId="14" xfId="5" applyNumberFormat="1" applyFont="1" applyFill="1" applyBorder="1" applyAlignment="1" applyProtection="1">
      <alignment vertical="center"/>
      <protection locked="0"/>
    </xf>
    <xf numFmtId="4" fontId="0" fillId="3" borderId="14" xfId="5" applyNumberFormat="1" applyFont="1" applyFill="1" applyBorder="1" applyAlignment="1" applyProtection="1">
      <alignment vertical="center"/>
      <protection locked="0"/>
    </xf>
    <xf numFmtId="4" fontId="1" fillId="0" borderId="8" xfId="5" applyNumberFormat="1" applyFont="1" applyFill="1" applyBorder="1" applyAlignment="1" applyProtection="1">
      <alignment vertical="center"/>
      <protection locked="0"/>
    </xf>
    <xf numFmtId="4" fontId="0" fillId="0" borderId="8" xfId="5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4" fontId="1" fillId="0" borderId="8" xfId="5" applyNumberFormat="1" applyFont="1" applyFill="1" applyBorder="1" applyAlignment="1" applyProtection="1">
      <alignment horizontal="right" vertical="center"/>
      <protection locked="0"/>
    </xf>
    <xf numFmtId="4" fontId="0" fillId="0" borderId="8" xfId="5" applyNumberFormat="1" applyFont="1" applyFill="1" applyBorder="1" applyAlignment="1" applyProtection="1">
      <alignment horizontal="right" vertical="center"/>
      <protection locked="0"/>
    </xf>
  </cellXfs>
  <cellStyles count="8">
    <cellStyle name="Millares" xfId="1" builtinId="3"/>
    <cellStyle name="Millares 2" xfId="5"/>
    <cellStyle name="Normal" xfId="0" builtinId="0"/>
    <cellStyle name="Normal 2" xfId="3"/>
    <cellStyle name="Normal 2 2" xfId="2"/>
    <cellStyle name="Normal 2 3" xfId="7"/>
    <cellStyle name="Normal 3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5" zoomScaleNormal="75" workbookViewId="0">
      <selection activeCell="E69" sqref="E69:F73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60" t="s">
        <v>0</v>
      </c>
      <c r="B1" s="161"/>
      <c r="C1" s="161"/>
      <c r="D1" s="161"/>
      <c r="E1" s="161"/>
      <c r="F1" s="162"/>
    </row>
    <row r="2" spans="1:6" ht="15" customHeight="1" x14ac:dyDescent="0.25">
      <c r="A2" s="197" t="s">
        <v>602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597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594</v>
      </c>
      <c r="C6" s="1" t="s">
        <v>595</v>
      </c>
      <c r="D6" s="42" t="s">
        <v>4</v>
      </c>
      <c r="E6" s="41" t="s">
        <v>594</v>
      </c>
      <c r="F6" s="1" t="s">
        <v>595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f>SUM(B10:B16)</f>
        <v>98308.51</v>
      </c>
      <c r="C9" s="47">
        <f>SUM(C10:C16)</f>
        <v>365927.17</v>
      </c>
      <c r="D9" s="46" t="s">
        <v>10</v>
      </c>
      <c r="E9" s="47">
        <f>SUM(E10:E18)</f>
        <v>461988.56999999995</v>
      </c>
      <c r="F9" s="47">
        <f>SUM(F10:F18)</f>
        <v>508328.70999999996</v>
      </c>
    </row>
    <row r="10" spans="1:6" x14ac:dyDescent="0.25">
      <c r="A10" s="48" t="s">
        <v>11</v>
      </c>
      <c r="B10" s="198">
        <v>0</v>
      </c>
      <c r="C10" s="198">
        <v>0</v>
      </c>
      <c r="D10" s="48" t="s">
        <v>12</v>
      </c>
      <c r="E10" s="203">
        <v>-279048.15000000002</v>
      </c>
      <c r="F10" s="203">
        <v>-279048.15000000002</v>
      </c>
    </row>
    <row r="11" spans="1:6" x14ac:dyDescent="0.25">
      <c r="A11" s="48" t="s">
        <v>13</v>
      </c>
      <c r="B11" s="198">
        <v>98308.51</v>
      </c>
      <c r="C11" s="198">
        <v>365927.17</v>
      </c>
      <c r="D11" s="48" t="s">
        <v>14</v>
      </c>
      <c r="E11" s="203">
        <v>36888.43</v>
      </c>
      <c r="F11" s="203">
        <v>36888.43</v>
      </c>
    </row>
    <row r="12" spans="1:6" x14ac:dyDescent="0.25">
      <c r="A12" s="48" t="s">
        <v>15</v>
      </c>
      <c r="B12" s="198">
        <v>0</v>
      </c>
      <c r="C12" s="198">
        <v>0</v>
      </c>
      <c r="D12" s="48" t="s">
        <v>16</v>
      </c>
      <c r="E12" s="203">
        <v>0</v>
      </c>
      <c r="F12" s="203">
        <v>0</v>
      </c>
    </row>
    <row r="13" spans="1:6" x14ac:dyDescent="0.25">
      <c r="A13" s="48" t="s">
        <v>17</v>
      </c>
      <c r="B13" s="198">
        <v>0</v>
      </c>
      <c r="C13" s="198">
        <v>0</v>
      </c>
      <c r="D13" s="48" t="s">
        <v>18</v>
      </c>
      <c r="E13" s="203">
        <v>0</v>
      </c>
      <c r="F13" s="203">
        <v>0</v>
      </c>
    </row>
    <row r="14" spans="1:6" x14ac:dyDescent="0.25">
      <c r="A14" s="48" t="s">
        <v>19</v>
      </c>
      <c r="B14" s="198">
        <v>0</v>
      </c>
      <c r="C14" s="198">
        <v>0</v>
      </c>
      <c r="D14" s="48" t="s">
        <v>20</v>
      </c>
      <c r="E14" s="203">
        <v>0</v>
      </c>
      <c r="F14" s="203">
        <v>0</v>
      </c>
    </row>
    <row r="15" spans="1:6" x14ac:dyDescent="0.25">
      <c r="A15" s="48" t="s">
        <v>21</v>
      </c>
      <c r="B15" s="198">
        <v>0</v>
      </c>
      <c r="C15" s="198">
        <v>0</v>
      </c>
      <c r="D15" s="48" t="s">
        <v>22</v>
      </c>
      <c r="E15" s="203">
        <v>0</v>
      </c>
      <c r="F15" s="203">
        <v>0</v>
      </c>
    </row>
    <row r="16" spans="1:6" x14ac:dyDescent="0.25">
      <c r="A16" s="48" t="s">
        <v>23</v>
      </c>
      <c r="B16" s="198">
        <v>0</v>
      </c>
      <c r="C16" s="198">
        <v>0</v>
      </c>
      <c r="D16" s="48" t="s">
        <v>24</v>
      </c>
      <c r="E16" s="203">
        <v>486342.47</v>
      </c>
      <c r="F16" s="203">
        <v>532682.61</v>
      </c>
    </row>
    <row r="17" spans="1:6" x14ac:dyDescent="0.25">
      <c r="A17" s="46" t="s">
        <v>25</v>
      </c>
      <c r="B17" s="47">
        <f>SUM(B18:B24)</f>
        <v>388566.57999999996</v>
      </c>
      <c r="C17" s="47">
        <f>SUM(C18:C24)</f>
        <v>388566.57999999996</v>
      </c>
      <c r="D17" s="48" t="s">
        <v>26</v>
      </c>
      <c r="E17" s="203">
        <v>0</v>
      </c>
      <c r="F17" s="203">
        <v>0</v>
      </c>
    </row>
    <row r="18" spans="1:6" x14ac:dyDescent="0.25">
      <c r="A18" s="48" t="s">
        <v>27</v>
      </c>
      <c r="B18" s="200">
        <v>-8887.5300000000007</v>
      </c>
      <c r="C18" s="200">
        <v>-8887.5300000000007</v>
      </c>
      <c r="D18" s="48" t="s">
        <v>28</v>
      </c>
      <c r="E18" s="203">
        <v>217805.82</v>
      </c>
      <c r="F18" s="203">
        <v>217805.82</v>
      </c>
    </row>
    <row r="19" spans="1:6" x14ac:dyDescent="0.25">
      <c r="A19" s="48" t="s">
        <v>29</v>
      </c>
      <c r="B19" s="200">
        <v>0</v>
      </c>
      <c r="C19" s="200">
        <v>0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25">
      <c r="A20" s="48" t="s">
        <v>31</v>
      </c>
      <c r="B20" s="200">
        <v>394514.54</v>
      </c>
      <c r="C20" s="200">
        <v>394514.54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200">
        <v>0</v>
      </c>
      <c r="C21" s="200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200">
        <v>7999.45</v>
      </c>
      <c r="C22" s="200">
        <v>7999.45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200">
        <v>0</v>
      </c>
      <c r="C23" s="200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25">
      <c r="A24" s="48" t="s">
        <v>39</v>
      </c>
      <c r="B24" s="200">
        <v>-5059.88</v>
      </c>
      <c r="C24" s="200">
        <v>-5059.88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f>SUM(B26:B30)</f>
        <v>232271.21</v>
      </c>
      <c r="C25" s="47">
        <f>SUM(C26:C30)</f>
        <v>232271.21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201">
        <v>200000</v>
      </c>
      <c r="C26" s="201">
        <v>200000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201">
        <v>0</v>
      </c>
      <c r="C27" s="201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25">
      <c r="A28" s="48" t="s">
        <v>47</v>
      </c>
      <c r="B28" s="201">
        <v>0</v>
      </c>
      <c r="C28" s="201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201">
        <v>32271.21</v>
      </c>
      <c r="C29" s="201">
        <v>32271.21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201">
        <v>0</v>
      </c>
      <c r="C30" s="201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719146.29999999993</v>
      </c>
      <c r="C47" s="4">
        <f>C9+C17+C25+C31+C37+C38+C41</f>
        <v>986764.96</v>
      </c>
      <c r="D47" s="2" t="s">
        <v>84</v>
      </c>
      <c r="E47" s="4">
        <f>E9+E19+E23+E26+E27+E31+E38+E42</f>
        <v>461988.56999999995</v>
      </c>
      <c r="F47" s="4">
        <f>F9+F19+F23+F26+F27+F31+F38+F42</f>
        <v>508328.70999999996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202">
        <v>0</v>
      </c>
      <c r="C50" s="202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202">
        <v>0</v>
      </c>
      <c r="C51" s="202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202">
        <v>2420826.8199999998</v>
      </c>
      <c r="C52" s="202">
        <v>2420826.8199999998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202">
        <v>2094324.84</v>
      </c>
      <c r="C53" s="202">
        <v>2094324.84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202">
        <v>0</v>
      </c>
      <c r="C54" s="202">
        <v>0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202">
        <v>-931179.08</v>
      </c>
      <c r="C55" s="202">
        <v>-931179.08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202">
        <v>0</v>
      </c>
      <c r="C56" s="202">
        <v>0</v>
      </c>
      <c r="D56" s="45"/>
      <c r="E56" s="49"/>
      <c r="F56" s="49"/>
    </row>
    <row r="57" spans="1:6" x14ac:dyDescent="0.25">
      <c r="A57" s="46" t="s">
        <v>100</v>
      </c>
      <c r="B57" s="202">
        <v>0</v>
      </c>
      <c r="C57" s="202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102</v>
      </c>
      <c r="B58" s="202">
        <v>0</v>
      </c>
      <c r="C58" s="202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461988.56999999995</v>
      </c>
      <c r="F59" s="4">
        <f>F47+F57</f>
        <v>508328.70999999996</v>
      </c>
    </row>
    <row r="60" spans="1:6" x14ac:dyDescent="0.25">
      <c r="A60" s="3" t="s">
        <v>104</v>
      </c>
      <c r="B60" s="4">
        <f>SUM(B50:B58)</f>
        <v>3583972.58</v>
      </c>
      <c r="C60" s="4">
        <f>SUM(C50:C58)</f>
        <v>3583972.58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4303118.88</v>
      </c>
      <c r="C62" s="4">
        <f>SUM(C47+C60)</f>
        <v>4570737.54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f>SUM(E64:E66)</f>
        <v>829352.54</v>
      </c>
      <c r="F63" s="47">
        <f>SUM(F64:F66)</f>
        <v>829352.54</v>
      </c>
    </row>
    <row r="64" spans="1:6" x14ac:dyDescent="0.25">
      <c r="A64" s="45"/>
      <c r="B64" s="45"/>
      <c r="C64" s="45"/>
      <c r="D64" s="46" t="s">
        <v>108</v>
      </c>
      <c r="E64" s="199">
        <v>829352.54</v>
      </c>
      <c r="F64" s="199">
        <v>829352.54</v>
      </c>
    </row>
    <row r="65" spans="1:6" x14ac:dyDescent="0.25">
      <c r="A65" s="45"/>
      <c r="B65" s="45"/>
      <c r="C65" s="45"/>
      <c r="D65" s="50" t="s">
        <v>109</v>
      </c>
      <c r="E65" s="199">
        <v>0</v>
      </c>
      <c r="F65" s="199">
        <v>0</v>
      </c>
    </row>
    <row r="66" spans="1:6" x14ac:dyDescent="0.25">
      <c r="A66" s="45"/>
      <c r="B66" s="45"/>
      <c r="C66" s="45"/>
      <c r="D66" s="46" t="s">
        <v>110</v>
      </c>
      <c r="E66" s="199">
        <v>0</v>
      </c>
      <c r="F66" s="199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f>SUM(E69:E73)</f>
        <v>3011777.77</v>
      </c>
      <c r="F68" s="47">
        <f>SUM(F69:F73)</f>
        <v>3233056.29</v>
      </c>
    </row>
    <row r="69" spans="1:6" x14ac:dyDescent="0.25">
      <c r="A69" s="53"/>
      <c r="B69" s="45"/>
      <c r="C69" s="45"/>
      <c r="D69" s="46" t="s">
        <v>112</v>
      </c>
      <c r="E69" s="199">
        <v>-221278.52</v>
      </c>
      <c r="F69" s="199">
        <v>226477.33</v>
      </c>
    </row>
    <row r="70" spans="1:6" x14ac:dyDescent="0.25">
      <c r="A70" s="53"/>
      <c r="B70" s="45"/>
      <c r="C70" s="45"/>
      <c r="D70" s="46" t="s">
        <v>113</v>
      </c>
      <c r="E70" s="199">
        <v>3233056.29</v>
      </c>
      <c r="F70" s="199">
        <v>3006578.96</v>
      </c>
    </row>
    <row r="71" spans="1:6" x14ac:dyDescent="0.25">
      <c r="A71" s="53"/>
      <c r="B71" s="45"/>
      <c r="C71" s="45"/>
      <c r="D71" s="46" t="s">
        <v>114</v>
      </c>
      <c r="E71" s="199">
        <v>0</v>
      </c>
      <c r="F71" s="199">
        <v>0</v>
      </c>
    </row>
    <row r="72" spans="1:6" x14ac:dyDescent="0.25">
      <c r="A72" s="53"/>
      <c r="B72" s="45"/>
      <c r="C72" s="45"/>
      <c r="D72" s="46" t="s">
        <v>115</v>
      </c>
      <c r="E72" s="199">
        <v>0</v>
      </c>
      <c r="F72" s="199">
        <v>0</v>
      </c>
    </row>
    <row r="73" spans="1:6" x14ac:dyDescent="0.25">
      <c r="A73" s="53"/>
      <c r="B73" s="45"/>
      <c r="C73" s="45"/>
      <c r="D73" s="46" t="s">
        <v>116</v>
      </c>
      <c r="E73" s="199">
        <v>0</v>
      </c>
      <c r="F73" s="199">
        <v>0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3841130.31</v>
      </c>
      <c r="F79" s="4">
        <f>F63+F68+F75</f>
        <v>4062408.83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4303118.88</v>
      </c>
      <c r="F81" s="4">
        <f>F59+F79</f>
        <v>4570737.54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49 B32:C46 B47 B17:C17 B25:C25 B59:C62 E19:F63 E67:F68 E74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B8" sqref="B8:B19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447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     
</v>
      </c>
      <c r="B2" s="182"/>
      <c r="C2" s="182"/>
      <c r="D2" s="182"/>
      <c r="E2" s="182"/>
      <c r="F2" s="182"/>
      <c r="G2" s="183"/>
    </row>
    <row r="3" spans="1:7" x14ac:dyDescent="0.25">
      <c r="A3" s="178" t="s">
        <v>448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563</v>
      </c>
      <c r="B7" s="119">
        <f>SUM(B8:B19)</f>
        <v>143000</v>
      </c>
      <c r="C7" s="119">
        <f t="shared" ref="C7:G7" si="0">SUM(C8:C19)</f>
        <v>150150</v>
      </c>
      <c r="D7" s="119">
        <f t="shared" si="0"/>
        <v>157300</v>
      </c>
      <c r="E7" s="119">
        <f t="shared" si="0"/>
        <v>164450</v>
      </c>
      <c r="F7" s="119">
        <f t="shared" si="0"/>
        <v>171600</v>
      </c>
      <c r="G7" s="119">
        <f t="shared" si="0"/>
        <v>178750</v>
      </c>
    </row>
    <row r="8" spans="1:7" x14ac:dyDescent="0.25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565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491</v>
      </c>
      <c r="B14" s="75">
        <v>143000</v>
      </c>
      <c r="C14" s="75">
        <v>150150</v>
      </c>
      <c r="D14" s="75">
        <v>157300</v>
      </c>
      <c r="E14" s="75">
        <v>164450</v>
      </c>
      <c r="F14" s="75">
        <v>171600</v>
      </c>
      <c r="G14" s="75">
        <v>178750</v>
      </c>
    </row>
    <row r="15" spans="1:7" x14ac:dyDescent="0.25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494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58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2" t="s">
        <v>570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578</v>
      </c>
      <c r="B20" s="75"/>
      <c r="C20" s="75"/>
      <c r="D20" s="75"/>
      <c r="E20" s="75"/>
      <c r="F20" s="75"/>
      <c r="G20" s="75"/>
    </row>
    <row r="21" spans="1:7" x14ac:dyDescent="0.25">
      <c r="A21" s="3" t="s">
        <v>571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25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573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574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578</v>
      </c>
      <c r="B27" s="76"/>
      <c r="C27" s="76"/>
      <c r="D27" s="76"/>
      <c r="E27" s="76"/>
      <c r="F27" s="76"/>
      <c r="G27" s="76"/>
    </row>
    <row r="28" spans="1:7" x14ac:dyDescent="0.25">
      <c r="A28" s="3" t="s">
        <v>575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576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578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577</v>
      </c>
      <c r="B31" s="119">
        <f>B21+B7+B28</f>
        <v>143000</v>
      </c>
      <c r="C31" s="119">
        <f t="shared" ref="C31:G31" si="3">C21+C7+C28</f>
        <v>150150</v>
      </c>
      <c r="D31" s="119">
        <f t="shared" si="3"/>
        <v>157300</v>
      </c>
      <c r="E31" s="119">
        <f t="shared" si="3"/>
        <v>164450</v>
      </c>
      <c r="F31" s="119">
        <f t="shared" si="3"/>
        <v>171600</v>
      </c>
      <c r="G31" s="119">
        <f t="shared" si="3"/>
        <v>178750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3 B15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B8" sqref="B8:B1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466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     
</v>
      </c>
      <c r="B2" s="182"/>
      <c r="C2" s="182"/>
      <c r="D2" s="182"/>
      <c r="E2" s="182"/>
      <c r="F2" s="182"/>
      <c r="G2" s="183"/>
    </row>
    <row r="3" spans="1:7" x14ac:dyDescent="0.25">
      <c r="A3" s="178" t="s">
        <v>467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469</v>
      </c>
      <c r="B7" s="119">
        <f t="shared" ref="B7:G7" si="0">SUM(B8:B16)</f>
        <v>7343000</v>
      </c>
      <c r="C7" s="119">
        <f t="shared" si="0"/>
        <v>7783580</v>
      </c>
      <c r="D7" s="119">
        <f t="shared" si="0"/>
        <v>8250594.8000000007</v>
      </c>
      <c r="E7" s="119">
        <f t="shared" si="0"/>
        <v>8745630.4899999984</v>
      </c>
      <c r="F7" s="119">
        <f t="shared" si="0"/>
        <v>9270368.3099999987</v>
      </c>
      <c r="G7" s="119">
        <f t="shared" si="0"/>
        <v>9826590.4099999983</v>
      </c>
    </row>
    <row r="8" spans="1:7" x14ac:dyDescent="0.25">
      <c r="A8" s="58" t="s">
        <v>581</v>
      </c>
      <c r="B8" s="75">
        <v>4558085.87</v>
      </c>
      <c r="C8" s="75">
        <v>4831571.0199999996</v>
      </c>
      <c r="D8" s="75">
        <v>5121465.28</v>
      </c>
      <c r="E8" s="75">
        <v>5428753.2000000002</v>
      </c>
      <c r="F8" s="75">
        <v>5754478.3899999997</v>
      </c>
      <c r="G8" s="75">
        <v>6099747.0899999999</v>
      </c>
    </row>
    <row r="9" spans="1:7" ht="15.75" customHeight="1" x14ac:dyDescent="0.25">
      <c r="A9" s="58" t="s">
        <v>582</v>
      </c>
      <c r="B9" s="75">
        <v>545000</v>
      </c>
      <c r="C9" s="75">
        <v>577700</v>
      </c>
      <c r="D9" s="75">
        <v>612362</v>
      </c>
      <c r="E9" s="75">
        <v>649103.72</v>
      </c>
      <c r="F9" s="75">
        <v>688049.94</v>
      </c>
      <c r="G9" s="75">
        <v>729332.94</v>
      </c>
    </row>
    <row r="10" spans="1:7" x14ac:dyDescent="0.25">
      <c r="A10" s="58" t="s">
        <v>472</v>
      </c>
      <c r="B10" s="75">
        <v>2164914.13</v>
      </c>
      <c r="C10" s="75">
        <v>2294808.98</v>
      </c>
      <c r="D10" s="75">
        <v>2432497.52</v>
      </c>
      <c r="E10" s="75">
        <v>2578447.37</v>
      </c>
      <c r="F10" s="75">
        <v>2733154.21</v>
      </c>
      <c r="G10" s="75">
        <v>2897143.46</v>
      </c>
    </row>
    <row r="11" spans="1:7" x14ac:dyDescent="0.25">
      <c r="A11" s="58" t="s">
        <v>473</v>
      </c>
      <c r="B11" s="75">
        <v>75000</v>
      </c>
      <c r="C11" s="75">
        <v>79500</v>
      </c>
      <c r="D11" s="75">
        <v>84270</v>
      </c>
      <c r="E11" s="75">
        <v>89326.2</v>
      </c>
      <c r="F11" s="75">
        <v>94685.77</v>
      </c>
      <c r="G11" s="75">
        <v>100366.92</v>
      </c>
    </row>
    <row r="12" spans="1:7" x14ac:dyDescent="0.25">
      <c r="A12" s="58" t="s">
        <v>583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479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25">
      <c r="A19" s="58" t="s">
        <v>581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582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583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578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481</v>
      </c>
      <c r="B29" s="119">
        <f>B18+B7</f>
        <v>7343000</v>
      </c>
      <c r="C29" s="119">
        <f t="shared" ref="C29:G29" si="2">C18+C7</f>
        <v>7783580</v>
      </c>
      <c r="D29" s="119">
        <f t="shared" si="2"/>
        <v>8250594.8000000007</v>
      </c>
      <c r="E29" s="119">
        <f t="shared" si="2"/>
        <v>8745630.4899999984</v>
      </c>
      <c r="F29" s="119">
        <f t="shared" si="2"/>
        <v>9270368.3099999987</v>
      </c>
      <c r="G29" s="119">
        <f t="shared" si="2"/>
        <v>9826590.4099999983</v>
      </c>
    </row>
    <row r="30" spans="1:7" x14ac:dyDescent="0.25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7:G28 B18:G26 B29:G29 B12:G1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G7" sqref="G7:G1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482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     
</v>
      </c>
      <c r="B2" s="182"/>
      <c r="C2" s="182"/>
      <c r="D2" s="182"/>
      <c r="E2" s="182"/>
      <c r="F2" s="182"/>
      <c r="G2" s="183"/>
    </row>
    <row r="3" spans="1:7" x14ac:dyDescent="0.25">
      <c r="A3" s="178" t="s">
        <v>483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452</v>
      </c>
      <c r="B6" s="119">
        <f>SUM(B7:B18)</f>
        <v>178750</v>
      </c>
      <c r="C6" s="119">
        <f t="shared" ref="C6:G6" si="0">SUM(C7:C18)</f>
        <v>171600</v>
      </c>
      <c r="D6" s="119">
        <f t="shared" si="0"/>
        <v>164450</v>
      </c>
      <c r="E6" s="119">
        <f t="shared" si="0"/>
        <v>157300</v>
      </c>
      <c r="F6" s="119">
        <f t="shared" si="0"/>
        <v>150150</v>
      </c>
      <c r="G6" s="119">
        <f t="shared" si="0"/>
        <v>143000</v>
      </c>
    </row>
    <row r="7" spans="1:7" x14ac:dyDescent="0.25">
      <c r="A7" s="58" t="s">
        <v>564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565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566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491</v>
      </c>
      <c r="B13" s="75">
        <v>178750</v>
      </c>
      <c r="C13" s="75">
        <v>171600</v>
      </c>
      <c r="D13" s="75">
        <v>164450</v>
      </c>
      <c r="E13" s="75">
        <v>157300</v>
      </c>
      <c r="F13" s="75">
        <v>150150</v>
      </c>
      <c r="G13" s="75">
        <v>143000</v>
      </c>
    </row>
    <row r="14" spans="1:7" x14ac:dyDescent="0.25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494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569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2" t="s">
        <v>570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25">
      <c r="A21" s="58" t="s">
        <v>572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574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462</v>
      </c>
      <c r="B27" s="119">
        <f>SUM(B28)</f>
        <v>0</v>
      </c>
      <c r="C27" s="119">
        <f t="shared" ref="C27:G27" si="2">SUM(C28)</f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502</v>
      </c>
      <c r="B30" s="119">
        <f>B20+B6+B27</f>
        <v>178750</v>
      </c>
      <c r="C30" s="119">
        <f t="shared" ref="C30:G30" si="3">C20+C6+C27</f>
        <v>171600</v>
      </c>
      <c r="D30" s="119">
        <f t="shared" si="3"/>
        <v>164450</v>
      </c>
      <c r="E30" s="119">
        <f t="shared" si="3"/>
        <v>157300</v>
      </c>
      <c r="F30" s="119">
        <f t="shared" si="3"/>
        <v>150150</v>
      </c>
      <c r="G30" s="119">
        <f t="shared" si="3"/>
        <v>143000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592</v>
      </c>
    </row>
    <row r="39" spans="1:7" x14ac:dyDescent="0.25">
      <c r="A39" t="s">
        <v>593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9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G7" sqref="G7:G1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507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     
</v>
      </c>
      <c r="B2" s="182"/>
      <c r="C2" s="182"/>
      <c r="D2" s="182"/>
      <c r="E2" s="182"/>
      <c r="F2" s="182"/>
      <c r="G2" s="183"/>
    </row>
    <row r="3" spans="1:7" x14ac:dyDescent="0.25">
      <c r="A3" s="178" t="s">
        <v>508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469</v>
      </c>
      <c r="B6" s="119">
        <f t="shared" ref="B6:G6" si="0">SUM(B7:B15)</f>
        <v>9826590.4099999983</v>
      </c>
      <c r="C6" s="119">
        <f t="shared" si="0"/>
        <v>9270368.3099999987</v>
      </c>
      <c r="D6" s="119">
        <f t="shared" si="0"/>
        <v>8745630.4899999984</v>
      </c>
      <c r="E6" s="119">
        <f t="shared" si="0"/>
        <v>8250594.8000000007</v>
      </c>
      <c r="F6" s="119">
        <f t="shared" si="0"/>
        <v>7783580</v>
      </c>
      <c r="G6" s="119">
        <f t="shared" si="0"/>
        <v>7343000</v>
      </c>
    </row>
    <row r="7" spans="1:7" x14ac:dyDescent="0.25">
      <c r="A7" s="58" t="s">
        <v>581</v>
      </c>
      <c r="B7" s="75">
        <v>6099747.0899999999</v>
      </c>
      <c r="C7" s="75">
        <v>5754478.3899999997</v>
      </c>
      <c r="D7" s="75">
        <v>5428753.2000000002</v>
      </c>
      <c r="E7" s="75">
        <v>5121465.28</v>
      </c>
      <c r="F7" s="75">
        <v>4831571.0199999996</v>
      </c>
      <c r="G7" s="75">
        <v>4558085.87</v>
      </c>
    </row>
    <row r="8" spans="1:7" ht="15.75" customHeight="1" x14ac:dyDescent="0.25">
      <c r="A8" s="58" t="s">
        <v>582</v>
      </c>
      <c r="B8" s="75">
        <v>729332.94</v>
      </c>
      <c r="C8" s="75">
        <v>688049.94</v>
      </c>
      <c r="D8" s="75">
        <v>649103.72</v>
      </c>
      <c r="E8" s="75">
        <v>612362</v>
      </c>
      <c r="F8" s="75">
        <v>577700</v>
      </c>
      <c r="G8" s="75">
        <v>545000</v>
      </c>
    </row>
    <row r="9" spans="1:7" x14ac:dyDescent="0.25">
      <c r="A9" s="58" t="s">
        <v>472</v>
      </c>
      <c r="B9" s="75">
        <v>2897143.46</v>
      </c>
      <c r="C9" s="75">
        <v>2733154.21</v>
      </c>
      <c r="D9" s="75">
        <v>2578447.37</v>
      </c>
      <c r="E9" s="75">
        <v>2432497.52</v>
      </c>
      <c r="F9" s="75">
        <v>2294808.98</v>
      </c>
      <c r="G9" s="75">
        <v>2164914.13</v>
      </c>
    </row>
    <row r="10" spans="1:7" x14ac:dyDescent="0.25">
      <c r="A10" s="58" t="s">
        <v>473</v>
      </c>
      <c r="B10" s="75">
        <v>100366.92</v>
      </c>
      <c r="C10" s="75">
        <v>94685.77</v>
      </c>
      <c r="D10" s="75">
        <v>89326.2</v>
      </c>
      <c r="E10" s="75">
        <v>84270</v>
      </c>
      <c r="F10" s="75">
        <v>79500</v>
      </c>
      <c r="G10" s="75">
        <v>75000</v>
      </c>
    </row>
    <row r="11" spans="1:7" x14ac:dyDescent="0.25">
      <c r="A11" s="58" t="s">
        <v>583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479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25">
      <c r="A18" s="58" t="s">
        <v>581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582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583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578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481</v>
      </c>
      <c r="B28" s="119">
        <f>B17+B6</f>
        <v>9826590.4099999983</v>
      </c>
      <c r="C28" s="119">
        <f t="shared" ref="C28:G28" si="2">C17+C6</f>
        <v>9270368.3099999987</v>
      </c>
      <c r="D28" s="119">
        <f t="shared" si="2"/>
        <v>8745630.4899999984</v>
      </c>
      <c r="E28" s="119">
        <f t="shared" si="2"/>
        <v>8250594.8000000007</v>
      </c>
      <c r="F28" s="119">
        <f t="shared" si="2"/>
        <v>7783580</v>
      </c>
      <c r="G28" s="119">
        <f t="shared" si="2"/>
        <v>7343000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590</v>
      </c>
    </row>
    <row r="32" spans="1:7" x14ac:dyDescent="0.25">
      <c r="A32" t="s">
        <v>591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69" t="s">
        <v>511</v>
      </c>
      <c r="B1" s="161"/>
      <c r="C1" s="161"/>
      <c r="D1" s="161"/>
      <c r="E1" s="161"/>
      <c r="F1" s="161"/>
    </row>
    <row r="2" spans="1:6" x14ac:dyDescent="0.25">
      <c r="A2" s="181" t="str">
        <f>'Formato 1'!A2</f>
        <v xml:space="preserve"> Sistema para el Desarrollo Integral de la Familia del Municipio de Huanímaro, Gto.     
</v>
      </c>
      <c r="B2" s="182"/>
      <c r="C2" s="182"/>
      <c r="D2" s="182"/>
      <c r="E2" s="182"/>
      <c r="F2" s="183"/>
    </row>
    <row r="3" spans="1:6" x14ac:dyDescent="0.25">
      <c r="A3" s="178" t="s">
        <v>512</v>
      </c>
      <c r="B3" s="179"/>
      <c r="C3" s="179"/>
      <c r="D3" s="179"/>
      <c r="E3" s="179"/>
      <c r="F3" s="180"/>
    </row>
    <row r="4" spans="1:6" ht="30" x14ac:dyDescent="0.25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25">
      <c r="A5" s="143" t="s">
        <v>518</v>
      </c>
      <c r="B5" s="148"/>
      <c r="C5" s="148"/>
      <c r="D5" s="148"/>
      <c r="E5" s="148"/>
      <c r="F5" s="148"/>
    </row>
    <row r="6" spans="1:6" ht="30" x14ac:dyDescent="0.25">
      <c r="A6" s="146" t="s">
        <v>519</v>
      </c>
      <c r="B6" s="145"/>
      <c r="C6" s="145"/>
      <c r="D6" s="145"/>
      <c r="E6" s="145"/>
      <c r="F6" s="145"/>
    </row>
    <row r="7" spans="1:6" ht="15.75" customHeight="1" x14ac:dyDescent="0.25">
      <c r="A7" s="146" t="s">
        <v>520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521</v>
      </c>
      <c r="B9" s="145"/>
      <c r="C9" s="145"/>
      <c r="D9" s="145"/>
      <c r="E9" s="145"/>
      <c r="F9" s="145"/>
    </row>
    <row r="10" spans="1:6" x14ac:dyDescent="0.25">
      <c r="A10" s="146" t="s">
        <v>522</v>
      </c>
      <c r="B10" s="155"/>
      <c r="C10" s="155"/>
      <c r="D10" s="155"/>
      <c r="E10" s="155"/>
      <c r="F10" s="155"/>
    </row>
    <row r="11" spans="1:6" x14ac:dyDescent="0.25">
      <c r="A11" s="67" t="s">
        <v>523</v>
      </c>
      <c r="B11" s="155"/>
      <c r="C11" s="155"/>
      <c r="D11" s="155"/>
      <c r="E11" s="155"/>
      <c r="F11" s="155"/>
    </row>
    <row r="12" spans="1:6" x14ac:dyDescent="0.25">
      <c r="A12" s="67" t="s">
        <v>524</v>
      </c>
      <c r="B12" s="155"/>
      <c r="C12" s="155"/>
      <c r="D12" s="155"/>
      <c r="E12" s="155"/>
      <c r="F12" s="155"/>
    </row>
    <row r="13" spans="1:6" x14ac:dyDescent="0.25">
      <c r="A13" s="67" t="s">
        <v>525</v>
      </c>
      <c r="B13" s="155"/>
      <c r="C13" s="155"/>
      <c r="D13" s="155"/>
      <c r="E13" s="155"/>
      <c r="F13" s="155"/>
    </row>
    <row r="14" spans="1:6" x14ac:dyDescent="0.25">
      <c r="A14" s="146" t="s">
        <v>526</v>
      </c>
      <c r="B14" s="155"/>
      <c r="C14" s="155"/>
      <c r="D14" s="155"/>
      <c r="E14" s="155"/>
      <c r="F14" s="155"/>
    </row>
    <row r="15" spans="1:6" x14ac:dyDescent="0.25">
      <c r="A15" s="67" t="s">
        <v>523</v>
      </c>
      <c r="B15" s="155"/>
      <c r="C15" s="155"/>
      <c r="D15" s="155"/>
      <c r="E15" s="155"/>
      <c r="F15" s="155"/>
    </row>
    <row r="16" spans="1:6" x14ac:dyDescent="0.25">
      <c r="A16" s="67" t="s">
        <v>524</v>
      </c>
      <c r="B16" s="156"/>
      <c r="C16" s="156"/>
      <c r="D16" s="156"/>
      <c r="E16" s="156"/>
      <c r="F16" s="156"/>
    </row>
    <row r="17" spans="1:6" x14ac:dyDescent="0.25">
      <c r="A17" s="67" t="s">
        <v>525</v>
      </c>
      <c r="B17" s="157"/>
      <c r="C17" s="157"/>
      <c r="D17" s="157"/>
      <c r="E17" s="157"/>
      <c r="F17" s="157"/>
    </row>
    <row r="18" spans="1:6" x14ac:dyDescent="0.25">
      <c r="A18" s="146" t="s">
        <v>527</v>
      </c>
      <c r="B18" s="157"/>
      <c r="C18" s="157"/>
      <c r="D18" s="157"/>
      <c r="E18" s="157"/>
      <c r="F18" s="157"/>
    </row>
    <row r="19" spans="1:6" x14ac:dyDescent="0.25">
      <c r="A19" s="146" t="s">
        <v>528</v>
      </c>
      <c r="B19" s="157"/>
      <c r="C19" s="157"/>
      <c r="D19" s="157"/>
      <c r="E19" s="157"/>
      <c r="F19" s="157"/>
    </row>
    <row r="20" spans="1:6" x14ac:dyDescent="0.25">
      <c r="A20" s="146" t="s">
        <v>529</v>
      </c>
      <c r="B20" s="158"/>
      <c r="C20" s="158"/>
      <c r="D20" s="158"/>
      <c r="E20" s="158"/>
      <c r="F20" s="158"/>
    </row>
    <row r="21" spans="1:6" x14ac:dyDescent="0.25">
      <c r="A21" s="146" t="s">
        <v>530</v>
      </c>
      <c r="B21" s="158"/>
      <c r="C21" s="158"/>
      <c r="D21" s="158"/>
      <c r="E21" s="158"/>
      <c r="F21" s="158"/>
    </row>
    <row r="22" spans="1:6" x14ac:dyDescent="0.25">
      <c r="A22" s="146" t="s">
        <v>531</v>
      </c>
      <c r="B22" s="158"/>
      <c r="C22" s="158"/>
      <c r="D22" s="158"/>
      <c r="E22" s="158"/>
      <c r="F22" s="158"/>
    </row>
    <row r="23" spans="1:6" x14ac:dyDescent="0.25">
      <c r="A23" s="146" t="s">
        <v>532</v>
      </c>
      <c r="B23" s="158"/>
      <c r="C23" s="158"/>
      <c r="D23" s="158"/>
      <c r="E23" s="158"/>
      <c r="F23" s="158"/>
    </row>
    <row r="24" spans="1:6" x14ac:dyDescent="0.25">
      <c r="A24" s="146" t="s">
        <v>533</v>
      </c>
      <c r="B24" s="150"/>
      <c r="C24" s="150"/>
      <c r="D24" s="150"/>
      <c r="E24" s="150"/>
      <c r="F24" s="150"/>
    </row>
    <row r="25" spans="1:6" x14ac:dyDescent="0.25">
      <c r="A25" s="146" t="s">
        <v>534</v>
      </c>
      <c r="B25" s="150"/>
      <c r="C25" s="150"/>
      <c r="D25" s="150"/>
      <c r="E25" s="150"/>
      <c r="F25" s="150"/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535</v>
      </c>
      <c r="B27" s="149"/>
      <c r="C27" s="149"/>
      <c r="D27" s="149"/>
      <c r="E27" s="149"/>
      <c r="F27" s="149"/>
    </row>
    <row r="28" spans="1:6" x14ac:dyDescent="0.25">
      <c r="A28" s="146" t="s">
        <v>536</v>
      </c>
      <c r="B28" s="91"/>
      <c r="C28" s="91"/>
      <c r="D28" s="91"/>
      <c r="E28" s="91"/>
      <c r="F28" s="91"/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537</v>
      </c>
      <c r="B30" s="53"/>
      <c r="C30" s="53"/>
      <c r="D30" s="53"/>
      <c r="E30" s="53"/>
      <c r="F30" s="53"/>
    </row>
    <row r="31" spans="1:6" x14ac:dyDescent="0.25">
      <c r="A31" s="154" t="s">
        <v>522</v>
      </c>
      <c r="B31" s="91"/>
      <c r="C31" s="91"/>
      <c r="D31" s="91"/>
      <c r="E31" s="91"/>
      <c r="F31" s="91"/>
    </row>
    <row r="32" spans="1:6" x14ac:dyDescent="0.25">
      <c r="A32" s="154" t="s">
        <v>526</v>
      </c>
      <c r="B32" s="91"/>
      <c r="C32" s="91"/>
      <c r="D32" s="91"/>
      <c r="E32" s="91"/>
      <c r="F32" s="91"/>
    </row>
    <row r="33" spans="1:6" x14ac:dyDescent="0.25">
      <c r="A33" s="154" t="s">
        <v>538</v>
      </c>
      <c r="B33" s="91"/>
      <c r="C33" s="91"/>
      <c r="D33" s="91"/>
      <c r="E33" s="91"/>
      <c r="F33" s="91"/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539</v>
      </c>
      <c r="B35" s="53"/>
      <c r="C35" s="53"/>
      <c r="D35" s="53"/>
      <c r="E35" s="53"/>
      <c r="F35" s="53"/>
    </row>
    <row r="36" spans="1:6" x14ac:dyDescent="0.25">
      <c r="A36" s="154" t="s">
        <v>540</v>
      </c>
      <c r="B36" s="53"/>
      <c r="C36" s="53"/>
      <c r="D36" s="53"/>
      <c r="E36" s="53"/>
      <c r="F36" s="53"/>
    </row>
    <row r="37" spans="1:6" x14ac:dyDescent="0.25">
      <c r="A37" s="154" t="s">
        <v>541</v>
      </c>
      <c r="B37" s="53"/>
      <c r="C37" s="53"/>
      <c r="D37" s="53"/>
      <c r="E37" s="53"/>
      <c r="F37" s="53"/>
    </row>
    <row r="38" spans="1:6" x14ac:dyDescent="0.25">
      <c r="A38" s="154" t="s">
        <v>542</v>
      </c>
      <c r="B38" s="53"/>
      <c r="C38" s="53"/>
      <c r="D38" s="53"/>
      <c r="E38" s="53"/>
      <c r="F38" s="53"/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543</v>
      </c>
      <c r="B40" s="53"/>
      <c r="C40" s="53"/>
      <c r="D40" s="53"/>
      <c r="E40" s="53"/>
      <c r="F40" s="53"/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544</v>
      </c>
      <c r="B42" s="53"/>
      <c r="C42" s="53"/>
      <c r="D42" s="53"/>
      <c r="E42" s="53"/>
      <c r="F42" s="53"/>
    </row>
    <row r="43" spans="1:6" x14ac:dyDescent="0.25">
      <c r="A43" s="154" t="s">
        <v>545</v>
      </c>
      <c r="B43" s="91"/>
      <c r="C43" s="91"/>
      <c r="D43" s="91"/>
      <c r="E43" s="91"/>
      <c r="F43" s="91"/>
    </row>
    <row r="44" spans="1:6" x14ac:dyDescent="0.25">
      <c r="A44" s="154" t="s">
        <v>546</v>
      </c>
      <c r="B44" s="91"/>
      <c r="C44" s="91"/>
      <c r="D44" s="91"/>
      <c r="E44" s="91"/>
      <c r="F44" s="91"/>
    </row>
    <row r="45" spans="1:6" x14ac:dyDescent="0.25">
      <c r="A45" s="154" t="s">
        <v>547</v>
      </c>
      <c r="B45" s="91"/>
      <c r="C45" s="91"/>
      <c r="D45" s="91"/>
      <c r="E45" s="91"/>
      <c r="F45" s="91"/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548</v>
      </c>
      <c r="B47" s="53"/>
      <c r="C47" s="53"/>
      <c r="D47" s="53"/>
      <c r="E47" s="53"/>
      <c r="F47" s="53"/>
    </row>
    <row r="48" spans="1:6" x14ac:dyDescent="0.25">
      <c r="A48" s="154" t="s">
        <v>546</v>
      </c>
      <c r="B48" s="91"/>
      <c r="C48" s="91"/>
      <c r="D48" s="91"/>
      <c r="E48" s="91"/>
      <c r="F48" s="91"/>
    </row>
    <row r="49" spans="1:6" x14ac:dyDescent="0.25">
      <c r="A49" s="154" t="s">
        <v>547</v>
      </c>
      <c r="B49" s="91"/>
      <c r="C49" s="91"/>
      <c r="D49" s="91"/>
      <c r="E49" s="91"/>
      <c r="F49" s="91"/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549</v>
      </c>
      <c r="B51" s="53"/>
      <c r="C51" s="53"/>
      <c r="D51" s="53"/>
      <c r="E51" s="53"/>
      <c r="F51" s="53"/>
    </row>
    <row r="52" spans="1:6" x14ac:dyDescent="0.25">
      <c r="A52" s="154" t="s">
        <v>546</v>
      </c>
      <c r="B52" s="91"/>
      <c r="C52" s="91"/>
      <c r="D52" s="91"/>
      <c r="E52" s="91"/>
      <c r="F52" s="91"/>
    </row>
    <row r="53" spans="1:6" x14ac:dyDescent="0.25">
      <c r="A53" s="154" t="s">
        <v>547</v>
      </c>
      <c r="B53" s="91"/>
      <c r="C53" s="91"/>
      <c r="D53" s="91"/>
      <c r="E53" s="91"/>
      <c r="F53" s="91"/>
    </row>
    <row r="54" spans="1:6" x14ac:dyDescent="0.25">
      <c r="A54" s="154" t="s">
        <v>550</v>
      </c>
      <c r="B54" s="91"/>
      <c r="C54" s="91"/>
      <c r="D54" s="91"/>
      <c r="E54" s="91"/>
      <c r="F54" s="91"/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551</v>
      </c>
      <c r="B56" s="53"/>
      <c r="C56" s="53"/>
      <c r="D56" s="53"/>
      <c r="E56" s="53"/>
      <c r="F56" s="53"/>
    </row>
    <row r="57" spans="1:6" x14ac:dyDescent="0.25">
      <c r="A57" s="154" t="s">
        <v>546</v>
      </c>
      <c r="B57" s="91"/>
      <c r="C57" s="91"/>
      <c r="D57" s="91"/>
      <c r="E57" s="91"/>
      <c r="F57" s="91"/>
    </row>
    <row r="58" spans="1:6" x14ac:dyDescent="0.25">
      <c r="A58" s="154" t="s">
        <v>547</v>
      </c>
      <c r="B58" s="91"/>
      <c r="C58" s="91"/>
      <c r="D58" s="91"/>
      <c r="E58" s="91"/>
      <c r="F58" s="91"/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552</v>
      </c>
      <c r="B60" s="53"/>
      <c r="C60" s="53"/>
      <c r="D60" s="53"/>
      <c r="E60" s="53"/>
      <c r="F60" s="53"/>
    </row>
    <row r="61" spans="1:6" x14ac:dyDescent="0.25">
      <c r="A61" s="154" t="s">
        <v>553</v>
      </c>
      <c r="B61" s="141"/>
      <c r="C61" s="141"/>
      <c r="D61" s="141"/>
      <c r="E61" s="141"/>
      <c r="F61" s="141"/>
    </row>
    <row r="62" spans="1:6" x14ac:dyDescent="0.25">
      <c r="A62" s="154" t="s">
        <v>554</v>
      </c>
      <c r="B62" s="159"/>
      <c r="C62" s="159"/>
      <c r="D62" s="159"/>
      <c r="E62" s="159"/>
      <c r="F62" s="159"/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555</v>
      </c>
      <c r="B64" s="141"/>
      <c r="C64" s="141"/>
      <c r="D64" s="141"/>
      <c r="E64" s="141"/>
      <c r="F64" s="141"/>
    </row>
    <row r="65" spans="1:6" x14ac:dyDescent="0.25">
      <c r="A65" s="154" t="s">
        <v>556</v>
      </c>
      <c r="B65" s="141"/>
      <c r="C65" s="141"/>
      <c r="D65" s="141"/>
      <c r="E65" s="141"/>
      <c r="F65" s="141"/>
    </row>
    <row r="66" spans="1:6" x14ac:dyDescent="0.25">
      <c r="A66" s="154" t="s">
        <v>557</v>
      </c>
      <c r="B66" s="142"/>
      <c r="C66" s="53"/>
      <c r="D66" s="142"/>
      <c r="E66" s="142"/>
      <c r="F66" s="142"/>
    </row>
    <row r="67" spans="1:6" x14ac:dyDescent="0.25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6" t="s">
        <v>447</v>
      </c>
      <c r="B1" s="186"/>
      <c r="C1" s="186"/>
      <c r="D1" s="186"/>
      <c r="E1" s="186"/>
      <c r="F1" s="186"/>
      <c r="G1" s="186"/>
    </row>
    <row r="2" spans="1:7" x14ac:dyDescent="0.25">
      <c r="A2" s="128" t="str">
        <f>'Formato 1'!A2</f>
        <v xml:space="preserve"> Sistema para el Desarrollo Integral de la Familia del Municipio de Huanímaro, Gto.     
</v>
      </c>
      <c r="B2" s="129"/>
      <c r="C2" s="129"/>
      <c r="D2" s="129"/>
      <c r="E2" s="129"/>
      <c r="F2" s="129"/>
      <c r="G2" s="130"/>
    </row>
    <row r="3" spans="1:7" x14ac:dyDescent="0.25">
      <c r="A3" s="131" t="s">
        <v>448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449</v>
      </c>
      <c r="B5" s="132"/>
      <c r="C5" s="132"/>
      <c r="D5" s="132"/>
      <c r="E5" s="132"/>
      <c r="F5" s="132"/>
      <c r="G5" s="133"/>
    </row>
    <row r="6" spans="1:7" x14ac:dyDescent="0.25">
      <c r="A6" s="184" t="s">
        <v>450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83.25" customHeight="1" x14ac:dyDescent="0.25">
      <c r="A7" s="185"/>
      <c r="B7" s="70" t="s">
        <v>451</v>
      </c>
      <c r="C7" s="185"/>
      <c r="D7" s="185"/>
      <c r="E7" s="185"/>
      <c r="F7" s="185"/>
      <c r="G7" s="185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7" t="s">
        <v>466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Huanímaro, Gto.     
</v>
      </c>
      <c r="B2" s="129"/>
      <c r="C2" s="129"/>
      <c r="D2" s="129"/>
      <c r="E2" s="129"/>
      <c r="F2" s="129"/>
      <c r="G2" s="130"/>
    </row>
    <row r="3" spans="1:7" x14ac:dyDescent="0.25">
      <c r="A3" s="113" t="s">
        <v>467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449</v>
      </c>
      <c r="B5" s="114"/>
      <c r="C5" s="114"/>
      <c r="D5" s="114"/>
      <c r="E5" s="114"/>
      <c r="F5" s="114"/>
      <c r="G5" s="115"/>
    </row>
    <row r="6" spans="1:7" x14ac:dyDescent="0.25">
      <c r="A6" s="188" t="s">
        <v>468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57.75" customHeight="1" x14ac:dyDescent="0.25">
      <c r="A7" s="189"/>
      <c r="B7" s="37" t="s">
        <v>451</v>
      </c>
      <c r="C7" s="185"/>
      <c r="D7" s="185"/>
      <c r="E7" s="185"/>
      <c r="F7" s="185"/>
      <c r="G7" s="185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7" t="s">
        <v>482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Huanímaro, Gto.     
</v>
      </c>
      <c r="B2" s="129"/>
      <c r="C2" s="129"/>
      <c r="D2" s="129"/>
      <c r="E2" s="129"/>
      <c r="F2" s="129"/>
      <c r="G2" s="130"/>
    </row>
    <row r="3" spans="1:7" x14ac:dyDescent="0.25">
      <c r="A3" s="113" t="s">
        <v>483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1" t="s">
        <v>450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f>+F5+1</f>
        <v>2022</v>
      </c>
    </row>
    <row r="6" spans="1:7" ht="32.25" x14ac:dyDescent="0.25">
      <c r="A6" s="168"/>
      <c r="B6" s="193"/>
      <c r="C6" s="193"/>
      <c r="D6" s="193"/>
      <c r="E6" s="193"/>
      <c r="F6" s="193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0" t="s">
        <v>505</v>
      </c>
      <c r="B39" s="190"/>
      <c r="C39" s="190"/>
      <c r="D39" s="190"/>
      <c r="E39" s="190"/>
      <c r="F39" s="190"/>
      <c r="G39" s="190"/>
    </row>
    <row r="40" spans="1:7" x14ac:dyDescent="0.25">
      <c r="A40" s="190" t="s">
        <v>506</v>
      </c>
      <c r="B40" s="190"/>
      <c r="C40" s="190"/>
      <c r="D40" s="190"/>
      <c r="E40" s="190"/>
      <c r="F40" s="190"/>
      <c r="G40" s="1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7" t="s">
        <v>507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Huanímaro, Gto.     
</v>
      </c>
      <c r="B2" s="129"/>
      <c r="C2" s="129"/>
      <c r="D2" s="129"/>
      <c r="E2" s="129"/>
      <c r="F2" s="129"/>
      <c r="G2" s="130"/>
    </row>
    <row r="3" spans="1:7" x14ac:dyDescent="0.25">
      <c r="A3" s="113" t="s">
        <v>508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4" t="s">
        <v>468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v>2022</v>
      </c>
    </row>
    <row r="6" spans="1:7" ht="48.75" customHeight="1" x14ac:dyDescent="0.25">
      <c r="A6" s="195"/>
      <c r="B6" s="193"/>
      <c r="C6" s="193"/>
      <c r="D6" s="193"/>
      <c r="E6" s="193"/>
      <c r="F6" s="193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0" t="s">
        <v>505</v>
      </c>
      <c r="B32" s="190"/>
      <c r="C32" s="190"/>
      <c r="D32" s="190"/>
      <c r="E32" s="190"/>
      <c r="F32" s="190"/>
      <c r="G32" s="190"/>
    </row>
    <row r="33" spans="1:7" x14ac:dyDescent="0.25">
      <c r="A33" s="190" t="s">
        <v>506</v>
      </c>
      <c r="B33" s="190"/>
      <c r="C33" s="190"/>
      <c r="D33" s="190"/>
      <c r="E33" s="190"/>
      <c r="F33" s="190"/>
      <c r="G33" s="1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6" t="s">
        <v>511</v>
      </c>
      <c r="B1" s="196"/>
      <c r="C1" s="196"/>
      <c r="D1" s="196"/>
      <c r="E1" s="196"/>
      <c r="F1" s="196"/>
    </row>
    <row r="2" spans="1:6" ht="20.100000000000001" customHeight="1" x14ac:dyDescent="0.25">
      <c r="A2" s="110" t="str">
        <f>'Formato 1'!A2</f>
        <v xml:space="preserve"> Sistema para el Desarrollo Integral de la Familia del Municipio de Huanímaro, Gto.     
</v>
      </c>
      <c r="B2" s="134"/>
      <c r="C2" s="134"/>
      <c r="D2" s="134"/>
      <c r="E2" s="134"/>
      <c r="F2" s="135"/>
    </row>
    <row r="3" spans="1:6" ht="29.25" customHeight="1" x14ac:dyDescent="0.25">
      <c r="A3" s="136" t="s">
        <v>512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2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3"/>
      <c r="C20" s="123"/>
      <c r="D20" s="123"/>
      <c r="E20" s="123"/>
      <c r="F20" s="123"/>
    </row>
    <row r="21" spans="1:6" ht="30" x14ac:dyDescent="0.25">
      <c r="A21" s="59" t="s">
        <v>530</v>
      </c>
      <c r="B21" s="123"/>
      <c r="C21" s="123"/>
      <c r="D21" s="123"/>
      <c r="E21" s="123"/>
      <c r="F21" s="123"/>
    </row>
    <row r="22" spans="1:6" ht="30" x14ac:dyDescent="0.25">
      <c r="A22" s="59" t="s">
        <v>531</v>
      </c>
      <c r="B22" s="123"/>
      <c r="C22" s="123"/>
      <c r="D22" s="123"/>
      <c r="E22" s="123"/>
      <c r="F22" s="123"/>
    </row>
    <row r="23" spans="1:6" ht="15" x14ac:dyDescent="0.25">
      <c r="A23" s="59" t="s">
        <v>532</v>
      </c>
      <c r="B23" s="123"/>
      <c r="C23" s="123"/>
      <c r="D23" s="123"/>
      <c r="E23" s="123"/>
      <c r="F23" s="123"/>
    </row>
    <row r="24" spans="1:6" ht="15" x14ac:dyDescent="0.25">
      <c r="A24" s="59" t="s">
        <v>533</v>
      </c>
      <c r="B24" s="124"/>
      <c r="C24" s="60"/>
      <c r="D24" s="60"/>
      <c r="E24" s="60"/>
      <c r="F24" s="60"/>
    </row>
    <row r="25" spans="1:6" ht="15" x14ac:dyDescent="0.25">
      <c r="A25" s="59" t="s">
        <v>534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3"/>
      <c r="C48" s="123"/>
      <c r="D48" s="123"/>
      <c r="E48" s="123"/>
      <c r="F48" s="123"/>
    </row>
    <row r="49" spans="1:6" ht="15" x14ac:dyDescent="0.25">
      <c r="A49" s="59" t="s">
        <v>547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0" t="s">
        <v>122</v>
      </c>
      <c r="B1" s="161"/>
      <c r="C1" s="161"/>
      <c r="D1" s="161"/>
      <c r="E1" s="161"/>
      <c r="F1" s="161"/>
      <c r="G1" s="161"/>
      <c r="H1" s="162"/>
    </row>
    <row r="2" spans="1:8" x14ac:dyDescent="0.25">
      <c r="A2" s="110" t="str">
        <f>'Formato 1'!A2</f>
        <v xml:space="preserve"> Sistema para el Desarrollo Integral de la Familia del Municipio de Huanímaro, Gto.     
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596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204">
        <v>508328.71</v>
      </c>
      <c r="C18" s="108"/>
      <c r="D18" s="108"/>
      <c r="E18" s="108"/>
      <c r="F18" s="204">
        <v>461988.57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508328.71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461988.57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3" t="s">
        <v>151</v>
      </c>
      <c r="B33" s="163"/>
      <c r="C33" s="163"/>
      <c r="D33" s="163"/>
      <c r="E33" s="163"/>
      <c r="F33" s="163"/>
      <c r="G33" s="163"/>
      <c r="H33" s="163"/>
    </row>
    <row r="34" spans="1:8" ht="14.45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4.45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4.45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4.45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0" t="s">
        <v>162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10" t="str">
        <f>'Formato 1'!A2</f>
        <v xml:space="preserve"> Sistema para el Desarrollo Integral de la Familia del Municipio de Huanímaro, Gto.     
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598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599</v>
      </c>
      <c r="J6" s="1" t="s">
        <v>600</v>
      </c>
      <c r="K6" s="1" t="s">
        <v>601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75" zoomScaleNormal="75" workbookViewId="0">
      <selection activeCell="B14" sqref="B14:D1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0" t="s">
        <v>183</v>
      </c>
      <c r="B1" s="161"/>
      <c r="C1" s="161"/>
      <c r="D1" s="162"/>
    </row>
    <row r="2" spans="1:4" x14ac:dyDescent="0.25">
      <c r="A2" s="110" t="str">
        <f>'Formato 1'!A2</f>
        <v xml:space="preserve"> Sistema para el Desarrollo Integral de la Familia del Municipio de Huanímaro, Gto.     
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7343000</v>
      </c>
      <c r="C8" s="14">
        <f>SUM(C9:C11)</f>
        <v>1850578.09</v>
      </c>
      <c r="D8" s="14">
        <f>SUM(D9:D11)</f>
        <v>1850578.09</v>
      </c>
    </row>
    <row r="9" spans="1:4" x14ac:dyDescent="0.25">
      <c r="A9" s="58" t="s">
        <v>189</v>
      </c>
      <c r="B9" s="205">
        <v>7343000</v>
      </c>
      <c r="C9" s="205">
        <v>1850578.09</v>
      </c>
      <c r="D9" s="205">
        <v>1850578.09</v>
      </c>
    </row>
    <row r="10" spans="1:4" x14ac:dyDescent="0.25">
      <c r="A10" s="58" t="s">
        <v>190</v>
      </c>
      <c r="B10" s="205">
        <v>0</v>
      </c>
      <c r="C10" s="205">
        <v>0</v>
      </c>
      <c r="D10" s="205">
        <v>0</v>
      </c>
    </row>
    <row r="11" spans="1:4" x14ac:dyDescent="0.25">
      <c r="A11" s="58" t="s">
        <v>191</v>
      </c>
      <c r="B11" s="206">
        <v>0</v>
      </c>
      <c r="C11" s="206">
        <v>0</v>
      </c>
      <c r="D11" s="206"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7343000</v>
      </c>
      <c r="C13" s="14">
        <f>C14+C15</f>
        <v>2071856.61</v>
      </c>
      <c r="D13" s="14">
        <f>D14+D15</f>
        <v>2071856.61</v>
      </c>
    </row>
    <row r="14" spans="1:4" x14ac:dyDescent="0.25">
      <c r="A14" s="58" t="s">
        <v>193</v>
      </c>
      <c r="B14" s="205">
        <v>7343000</v>
      </c>
      <c r="C14" s="205">
        <v>2071856.61</v>
      </c>
      <c r="D14" s="205">
        <v>2071856.61</v>
      </c>
    </row>
    <row r="15" spans="1:4" x14ac:dyDescent="0.25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0</v>
      </c>
      <c r="C21" s="14">
        <f>C8-C13+C17</f>
        <v>-221278.52000000002</v>
      </c>
      <c r="D21" s="14">
        <f>D8-D13+D17</f>
        <v>-221278.52000000002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0</v>
      </c>
      <c r="C23" s="14">
        <f>C21-C11</f>
        <v>-221278.52000000002</v>
      </c>
      <c r="D23" s="14">
        <f>D21-D11</f>
        <v>-221278.52000000002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-221278.52000000002</v>
      </c>
      <c r="D25" s="14">
        <f>D23-D17</f>
        <v>-221278.52000000002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-221278.52000000002</v>
      </c>
      <c r="D33" s="4">
        <f>D25+D29</f>
        <v>-221278.52000000002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7343000</v>
      </c>
      <c r="C48" s="96">
        <f>C9</f>
        <v>1850578.09</v>
      </c>
      <c r="D48" s="96">
        <f>D9</f>
        <v>1850578.09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7343000</v>
      </c>
      <c r="C53" s="47">
        <f>C14</f>
        <v>2071856.61</v>
      </c>
      <c r="D53" s="47">
        <f>D14</f>
        <v>2071856.61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-221278.52000000002</v>
      </c>
      <c r="D57" s="4">
        <f>D48+D49-D53+D55</f>
        <v>-221278.52000000002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-221278.52000000002</v>
      </c>
      <c r="D59" s="4">
        <f>D57-D49</f>
        <v>-221278.52000000002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5" zoomScaleNormal="75" workbookViewId="0">
      <selection activeCell="B13" sqref="B13:F1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0" t="s">
        <v>224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 xml:space="preserve"> Sistema para el Desarrollo Integral de la Familia del Municipio de Huanímaro, Gto.     
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64" t="s">
        <v>226</v>
      </c>
      <c r="B6" s="166" t="s">
        <v>227</v>
      </c>
      <c r="C6" s="166"/>
      <c r="D6" s="166"/>
      <c r="E6" s="166"/>
      <c r="F6" s="166"/>
      <c r="G6" s="166" t="s">
        <v>228</v>
      </c>
    </row>
    <row r="7" spans="1:7" ht="30" x14ac:dyDescent="0.25">
      <c r="A7" s="165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6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207">
        <v>0</v>
      </c>
      <c r="C13" s="207">
        <v>0</v>
      </c>
      <c r="D13" s="208">
        <v>0</v>
      </c>
      <c r="E13" s="207">
        <v>8.09</v>
      </c>
      <c r="F13" s="207">
        <v>8.09</v>
      </c>
      <c r="G13" s="47">
        <f t="shared" si="0"/>
        <v>8.09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240</v>
      </c>
      <c r="B15" s="207">
        <v>143000</v>
      </c>
      <c r="C15" s="207">
        <v>0</v>
      </c>
      <c r="D15" s="208">
        <v>143000</v>
      </c>
      <c r="E15" s="207">
        <v>38070</v>
      </c>
      <c r="F15" s="207">
        <v>38070</v>
      </c>
      <c r="G15" s="47">
        <f t="shared" si="0"/>
        <v>-104930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259</v>
      </c>
      <c r="B34" s="207">
        <v>7200000</v>
      </c>
      <c r="C34" s="207">
        <v>12500</v>
      </c>
      <c r="D34" s="208">
        <v>7212500</v>
      </c>
      <c r="E34" s="207">
        <v>1812500</v>
      </c>
      <c r="F34" s="207">
        <v>1812500</v>
      </c>
      <c r="G34" s="47">
        <f t="shared" si="4"/>
        <v>-5387500</v>
      </c>
    </row>
    <row r="35" spans="1:7" ht="14.45" customHeight="1" x14ac:dyDescent="0.25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7343000</v>
      </c>
      <c r="C41" s="4">
        <f t="shared" si="7"/>
        <v>12500</v>
      </c>
      <c r="D41" s="4">
        <f t="shared" si="7"/>
        <v>7355500</v>
      </c>
      <c r="E41" s="4">
        <f t="shared" si="7"/>
        <v>1850578.09</v>
      </c>
      <c r="F41" s="4">
        <f t="shared" si="7"/>
        <v>1850578.09</v>
      </c>
      <c r="G41" s="4">
        <f t="shared" si="7"/>
        <v>-5492421.9100000001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7343000</v>
      </c>
      <c r="C70" s="4">
        <f t="shared" si="16"/>
        <v>12500</v>
      </c>
      <c r="D70" s="4">
        <f t="shared" si="16"/>
        <v>7355500</v>
      </c>
      <c r="E70" s="4">
        <f t="shared" si="16"/>
        <v>1850578.09</v>
      </c>
      <c r="F70" s="4">
        <f t="shared" si="16"/>
        <v>1850578.09</v>
      </c>
      <c r="G70" s="4">
        <f t="shared" si="16"/>
        <v>-5492421.9100000001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12" zoomScale="75" zoomScaleNormal="75" workbookViewId="0">
      <selection activeCell="B38" sqref="B3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9" t="s">
        <v>295</v>
      </c>
      <c r="B1" s="161"/>
      <c r="C1" s="161"/>
      <c r="D1" s="161"/>
      <c r="E1" s="161"/>
      <c r="F1" s="161"/>
      <c r="G1" s="162"/>
    </row>
    <row r="2" spans="1:7" x14ac:dyDescent="0.25">
      <c r="A2" s="125" t="str">
        <f>'Formato 1'!A2</f>
        <v xml:space="preserve"> Sistema para el Desarrollo Integral de la Familia del Municipio de Huanímaro, Gto.     
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67" t="s">
        <v>4</v>
      </c>
      <c r="B7" s="167" t="s">
        <v>298</v>
      </c>
      <c r="C7" s="167"/>
      <c r="D7" s="167"/>
      <c r="E7" s="167"/>
      <c r="F7" s="167"/>
      <c r="G7" s="168" t="s">
        <v>299</v>
      </c>
    </row>
    <row r="8" spans="1:7" ht="30" x14ac:dyDescent="0.25">
      <c r="A8" s="167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7"/>
    </row>
    <row r="9" spans="1:7" x14ac:dyDescent="0.25">
      <c r="A9" s="27" t="s">
        <v>304</v>
      </c>
      <c r="B9" s="83">
        <f t="shared" ref="B9:G9" si="0">SUM(B10,B18,B28,B38,B48,B58,B62,B71,B75)</f>
        <v>7343000</v>
      </c>
      <c r="C9" s="83">
        <f t="shared" si="0"/>
        <v>195861.29</v>
      </c>
      <c r="D9" s="83">
        <f t="shared" si="0"/>
        <v>7538861.29</v>
      </c>
      <c r="E9" s="83">
        <f t="shared" si="0"/>
        <v>2071856.6099999999</v>
      </c>
      <c r="F9" s="83">
        <f t="shared" si="0"/>
        <v>2071856.6099999999</v>
      </c>
      <c r="G9" s="83">
        <f t="shared" si="0"/>
        <v>5467004.6799999997</v>
      </c>
    </row>
    <row r="10" spans="1:7" x14ac:dyDescent="0.25">
      <c r="A10" s="84" t="s">
        <v>305</v>
      </c>
      <c r="B10" s="83">
        <f t="shared" ref="B10:G10" si="1">SUM(B11:B17)</f>
        <v>4558085.87</v>
      </c>
      <c r="C10" s="83">
        <f t="shared" si="1"/>
        <v>12500</v>
      </c>
      <c r="D10" s="83">
        <f t="shared" si="1"/>
        <v>4570585.87</v>
      </c>
      <c r="E10" s="83">
        <f t="shared" si="1"/>
        <v>1067315.72</v>
      </c>
      <c r="F10" s="83">
        <f t="shared" si="1"/>
        <v>1067315.72</v>
      </c>
      <c r="G10" s="83">
        <f t="shared" si="1"/>
        <v>3503270.1500000004</v>
      </c>
    </row>
    <row r="11" spans="1:7" x14ac:dyDescent="0.25">
      <c r="A11" s="85" t="s">
        <v>306</v>
      </c>
      <c r="B11" s="209">
        <v>3859196.1</v>
      </c>
      <c r="C11" s="209">
        <v>9100</v>
      </c>
      <c r="D11" s="210">
        <v>3868296.1</v>
      </c>
      <c r="E11" s="209">
        <v>944425.58</v>
      </c>
      <c r="F11" s="209">
        <v>944425.58</v>
      </c>
      <c r="G11" s="75">
        <f>D11-E11</f>
        <v>2923870.52</v>
      </c>
    </row>
    <row r="12" spans="1:7" x14ac:dyDescent="0.25">
      <c r="A12" s="85" t="s">
        <v>307</v>
      </c>
      <c r="B12" s="209">
        <v>65000</v>
      </c>
      <c r="C12" s="209">
        <v>0</v>
      </c>
      <c r="D12" s="210">
        <v>65000</v>
      </c>
      <c r="E12" s="209">
        <v>38390.53</v>
      </c>
      <c r="F12" s="209">
        <v>38390.53</v>
      </c>
      <c r="G12" s="75">
        <f t="shared" ref="G12:G17" si="2">D12-E12</f>
        <v>26609.47</v>
      </c>
    </row>
    <row r="13" spans="1:7" x14ac:dyDescent="0.25">
      <c r="A13" s="85" t="s">
        <v>308</v>
      </c>
      <c r="B13" s="209">
        <v>533889.77</v>
      </c>
      <c r="C13" s="209">
        <v>3400</v>
      </c>
      <c r="D13" s="210">
        <v>537289.77</v>
      </c>
      <c r="E13" s="209">
        <v>6789.31</v>
      </c>
      <c r="F13" s="209">
        <v>6789.31</v>
      </c>
      <c r="G13" s="75">
        <f t="shared" si="2"/>
        <v>530500.46</v>
      </c>
    </row>
    <row r="14" spans="1:7" x14ac:dyDescent="0.25">
      <c r="A14" s="85" t="s">
        <v>309</v>
      </c>
      <c r="B14" s="210">
        <v>0</v>
      </c>
      <c r="C14" s="210">
        <v>0</v>
      </c>
      <c r="D14" s="210">
        <v>0</v>
      </c>
      <c r="E14" s="210">
        <v>0</v>
      </c>
      <c r="F14" s="210">
        <v>0</v>
      </c>
      <c r="G14" s="75">
        <f t="shared" si="2"/>
        <v>0</v>
      </c>
    </row>
    <row r="15" spans="1:7" x14ac:dyDescent="0.25">
      <c r="A15" s="85" t="s">
        <v>310</v>
      </c>
      <c r="B15" s="209">
        <v>100000</v>
      </c>
      <c r="C15" s="209">
        <v>0</v>
      </c>
      <c r="D15" s="210">
        <v>100000</v>
      </c>
      <c r="E15" s="209">
        <v>77710.3</v>
      </c>
      <c r="F15" s="209">
        <v>77710.3</v>
      </c>
      <c r="G15" s="75">
        <f t="shared" si="2"/>
        <v>22289.699999999997</v>
      </c>
    </row>
    <row r="16" spans="1:7" x14ac:dyDescent="0.25">
      <c r="A16" s="85" t="s">
        <v>311</v>
      </c>
      <c r="B16" s="210">
        <v>0</v>
      </c>
      <c r="C16" s="210">
        <v>0</v>
      </c>
      <c r="D16" s="210">
        <v>0</v>
      </c>
      <c r="E16" s="210">
        <v>0</v>
      </c>
      <c r="F16" s="210">
        <v>0</v>
      </c>
      <c r="G16" s="75">
        <f t="shared" si="2"/>
        <v>0</v>
      </c>
    </row>
    <row r="17" spans="1:7" x14ac:dyDescent="0.25">
      <c r="A17" s="85" t="s">
        <v>312</v>
      </c>
      <c r="B17" s="210">
        <v>0</v>
      </c>
      <c r="C17" s="210">
        <v>0</v>
      </c>
      <c r="D17" s="210">
        <v>0</v>
      </c>
      <c r="E17" s="210">
        <v>0</v>
      </c>
      <c r="F17" s="210">
        <v>0</v>
      </c>
      <c r="G17" s="75">
        <f t="shared" si="2"/>
        <v>0</v>
      </c>
    </row>
    <row r="18" spans="1:7" x14ac:dyDescent="0.25">
      <c r="A18" s="84" t="s">
        <v>313</v>
      </c>
      <c r="B18" s="83">
        <f t="shared" ref="B18:G18" si="3">SUM(B19:B27)</f>
        <v>545000</v>
      </c>
      <c r="C18" s="83">
        <f t="shared" si="3"/>
        <v>5000</v>
      </c>
      <c r="D18" s="83">
        <f t="shared" si="3"/>
        <v>550000</v>
      </c>
      <c r="E18" s="83">
        <f t="shared" si="3"/>
        <v>121484.78</v>
      </c>
      <c r="F18" s="83">
        <f t="shared" si="3"/>
        <v>121484.78</v>
      </c>
      <c r="G18" s="83">
        <f t="shared" si="3"/>
        <v>428515.22</v>
      </c>
    </row>
    <row r="19" spans="1:7" x14ac:dyDescent="0.25">
      <c r="A19" s="85" t="s">
        <v>314</v>
      </c>
      <c r="B19" s="209">
        <v>75000</v>
      </c>
      <c r="C19" s="209">
        <v>5000</v>
      </c>
      <c r="D19" s="210">
        <v>80000</v>
      </c>
      <c r="E19" s="209">
        <v>25405.9</v>
      </c>
      <c r="F19" s="209">
        <v>25405.9</v>
      </c>
      <c r="G19" s="75">
        <f>D19-E19</f>
        <v>54594.1</v>
      </c>
    </row>
    <row r="20" spans="1:7" x14ac:dyDescent="0.25">
      <c r="A20" s="85" t="s">
        <v>315</v>
      </c>
      <c r="B20" s="210">
        <v>0</v>
      </c>
      <c r="C20" s="210">
        <v>0</v>
      </c>
      <c r="D20" s="210">
        <v>0</v>
      </c>
      <c r="E20" s="210">
        <v>0</v>
      </c>
      <c r="F20" s="210">
        <v>0</v>
      </c>
      <c r="G20" s="75">
        <f t="shared" ref="G20:G27" si="4">D20-E20</f>
        <v>0</v>
      </c>
    </row>
    <row r="21" spans="1:7" x14ac:dyDescent="0.25">
      <c r="A21" s="85" t="s">
        <v>316</v>
      </c>
      <c r="B21" s="210">
        <v>0</v>
      </c>
      <c r="C21" s="210">
        <v>0</v>
      </c>
      <c r="D21" s="210">
        <v>0</v>
      </c>
      <c r="E21" s="210">
        <v>0</v>
      </c>
      <c r="F21" s="210">
        <v>0</v>
      </c>
      <c r="G21" s="75">
        <f t="shared" si="4"/>
        <v>0</v>
      </c>
    </row>
    <row r="22" spans="1:7" x14ac:dyDescent="0.25">
      <c r="A22" s="85" t="s">
        <v>317</v>
      </c>
      <c r="B22" s="210">
        <v>0</v>
      </c>
      <c r="C22" s="210">
        <v>0</v>
      </c>
      <c r="D22" s="210">
        <v>0</v>
      </c>
      <c r="E22" s="210">
        <v>0</v>
      </c>
      <c r="F22" s="210">
        <v>0</v>
      </c>
      <c r="G22" s="75">
        <f t="shared" si="4"/>
        <v>0</v>
      </c>
    </row>
    <row r="23" spans="1:7" x14ac:dyDescent="0.25">
      <c r="A23" s="85" t="s">
        <v>318</v>
      </c>
      <c r="B23" s="209">
        <v>70000</v>
      </c>
      <c r="C23" s="209">
        <v>0</v>
      </c>
      <c r="D23" s="210">
        <v>70000</v>
      </c>
      <c r="E23" s="209">
        <v>8521.4699999999993</v>
      </c>
      <c r="F23" s="209">
        <v>8521.4699999999993</v>
      </c>
      <c r="G23" s="75">
        <f t="shared" si="4"/>
        <v>61478.53</v>
      </c>
    </row>
    <row r="24" spans="1:7" x14ac:dyDescent="0.25">
      <c r="A24" s="85" t="s">
        <v>319</v>
      </c>
      <c r="B24" s="209">
        <v>400000</v>
      </c>
      <c r="C24" s="209">
        <v>0</v>
      </c>
      <c r="D24" s="210">
        <v>400000</v>
      </c>
      <c r="E24" s="209">
        <v>87557.41</v>
      </c>
      <c r="F24" s="209">
        <v>87557.41</v>
      </c>
      <c r="G24" s="75">
        <f t="shared" si="4"/>
        <v>312442.58999999997</v>
      </c>
    </row>
    <row r="25" spans="1:7" x14ac:dyDescent="0.25">
      <c r="A25" s="85" t="s">
        <v>320</v>
      </c>
      <c r="B25" s="210">
        <v>0</v>
      </c>
      <c r="C25" s="210">
        <v>0</v>
      </c>
      <c r="D25" s="210">
        <v>0</v>
      </c>
      <c r="E25" s="210">
        <v>0</v>
      </c>
      <c r="F25" s="210">
        <v>0</v>
      </c>
      <c r="G25" s="75">
        <f t="shared" si="4"/>
        <v>0</v>
      </c>
    </row>
    <row r="26" spans="1:7" x14ac:dyDescent="0.25">
      <c r="A26" s="85" t="s">
        <v>321</v>
      </c>
      <c r="B26" s="210">
        <v>0</v>
      </c>
      <c r="C26" s="210">
        <v>0</v>
      </c>
      <c r="D26" s="210">
        <v>0</v>
      </c>
      <c r="E26" s="210">
        <v>0</v>
      </c>
      <c r="F26" s="210">
        <v>0</v>
      </c>
      <c r="G26" s="75">
        <f t="shared" si="4"/>
        <v>0</v>
      </c>
    </row>
    <row r="27" spans="1:7" x14ac:dyDescent="0.25">
      <c r="A27" s="85" t="s">
        <v>322</v>
      </c>
      <c r="B27" s="210">
        <v>0</v>
      </c>
      <c r="C27" s="210">
        <v>0</v>
      </c>
      <c r="D27" s="210">
        <v>0</v>
      </c>
      <c r="E27" s="210">
        <v>0</v>
      </c>
      <c r="F27" s="210">
        <v>0</v>
      </c>
      <c r="G27" s="75">
        <f t="shared" si="4"/>
        <v>0</v>
      </c>
    </row>
    <row r="28" spans="1:7" x14ac:dyDescent="0.25">
      <c r="A28" s="84" t="s">
        <v>323</v>
      </c>
      <c r="B28" s="83">
        <f t="shared" ref="B28:G28" si="5">SUM(B29:B37)</f>
        <v>2164914.13</v>
      </c>
      <c r="C28" s="83">
        <f t="shared" si="5"/>
        <v>178361.29</v>
      </c>
      <c r="D28" s="83">
        <f t="shared" si="5"/>
        <v>2343275.42</v>
      </c>
      <c r="E28" s="83">
        <f t="shared" si="5"/>
        <v>860556.10999999987</v>
      </c>
      <c r="F28" s="83">
        <f t="shared" si="5"/>
        <v>860556.10999999987</v>
      </c>
      <c r="G28" s="83">
        <f t="shared" si="5"/>
        <v>1482719.31</v>
      </c>
    </row>
    <row r="29" spans="1:7" x14ac:dyDescent="0.25">
      <c r="A29" s="85" t="s">
        <v>324</v>
      </c>
      <c r="B29" s="209">
        <v>77000</v>
      </c>
      <c r="C29" s="209">
        <v>0</v>
      </c>
      <c r="D29" s="210">
        <v>77000</v>
      </c>
      <c r="E29" s="209">
        <v>9886</v>
      </c>
      <c r="F29" s="209">
        <v>9886</v>
      </c>
      <c r="G29" s="75">
        <f>D29-E29</f>
        <v>67114</v>
      </c>
    </row>
    <row r="30" spans="1:7" x14ac:dyDescent="0.25">
      <c r="A30" s="85" t="s">
        <v>325</v>
      </c>
      <c r="B30" s="209">
        <v>17000</v>
      </c>
      <c r="C30" s="209">
        <v>0</v>
      </c>
      <c r="D30" s="210">
        <v>17000</v>
      </c>
      <c r="E30" s="209">
        <v>3549.6</v>
      </c>
      <c r="F30" s="209">
        <v>3549.6</v>
      </c>
      <c r="G30" s="75">
        <f t="shared" ref="G30:G37" si="6">D30-E30</f>
        <v>13450.4</v>
      </c>
    </row>
    <row r="31" spans="1:7" x14ac:dyDescent="0.25">
      <c r="A31" s="85" t="s">
        <v>326</v>
      </c>
      <c r="B31" s="209">
        <v>1267444</v>
      </c>
      <c r="C31" s="209">
        <v>0</v>
      </c>
      <c r="D31" s="210">
        <v>1267444</v>
      </c>
      <c r="E31" s="209">
        <v>633722</v>
      </c>
      <c r="F31" s="209">
        <v>633722</v>
      </c>
      <c r="G31" s="75">
        <f t="shared" si="6"/>
        <v>633722</v>
      </c>
    </row>
    <row r="32" spans="1:7" x14ac:dyDescent="0.25">
      <c r="A32" s="85" t="s">
        <v>327</v>
      </c>
      <c r="B32" s="209">
        <v>21000</v>
      </c>
      <c r="C32" s="209">
        <v>15000</v>
      </c>
      <c r="D32" s="210">
        <v>36000</v>
      </c>
      <c r="E32" s="209">
        <v>15355.69</v>
      </c>
      <c r="F32" s="209">
        <v>15355.69</v>
      </c>
      <c r="G32" s="75">
        <f t="shared" si="6"/>
        <v>20644.309999999998</v>
      </c>
    </row>
    <row r="33" spans="1:7" ht="14.45" customHeight="1" x14ac:dyDescent="0.25">
      <c r="A33" s="85" t="s">
        <v>328</v>
      </c>
      <c r="B33" s="209">
        <v>175000</v>
      </c>
      <c r="C33" s="209">
        <v>23479.32</v>
      </c>
      <c r="D33" s="210">
        <v>198479.32</v>
      </c>
      <c r="E33" s="209">
        <v>34665.21</v>
      </c>
      <c r="F33" s="209">
        <v>34665.21</v>
      </c>
      <c r="G33" s="75">
        <f t="shared" si="6"/>
        <v>163814.11000000002</v>
      </c>
    </row>
    <row r="34" spans="1:7" ht="14.45" customHeight="1" x14ac:dyDescent="0.25">
      <c r="A34" s="85" t="s">
        <v>329</v>
      </c>
      <c r="B34" s="210">
        <v>0</v>
      </c>
      <c r="C34" s="210">
        <v>0</v>
      </c>
      <c r="D34" s="210">
        <v>0</v>
      </c>
      <c r="E34" s="210">
        <v>0</v>
      </c>
      <c r="F34" s="210">
        <v>0</v>
      </c>
      <c r="G34" s="75">
        <f t="shared" si="6"/>
        <v>0</v>
      </c>
    </row>
    <row r="35" spans="1:7" ht="14.45" customHeight="1" x14ac:dyDescent="0.25">
      <c r="A35" s="85" t="s">
        <v>330</v>
      </c>
      <c r="B35" s="209">
        <v>15000</v>
      </c>
      <c r="C35" s="209">
        <v>0</v>
      </c>
      <c r="D35" s="210">
        <v>15000</v>
      </c>
      <c r="E35" s="209">
        <v>4755.53</v>
      </c>
      <c r="F35" s="209">
        <v>4755.53</v>
      </c>
      <c r="G35" s="75">
        <f t="shared" si="6"/>
        <v>10244.470000000001</v>
      </c>
    </row>
    <row r="36" spans="1:7" ht="14.45" customHeight="1" x14ac:dyDescent="0.25">
      <c r="A36" s="85" t="s">
        <v>331</v>
      </c>
      <c r="B36" s="209">
        <v>456341.5</v>
      </c>
      <c r="C36" s="209">
        <v>139881.97</v>
      </c>
      <c r="D36" s="210">
        <v>596223.47</v>
      </c>
      <c r="E36" s="209">
        <v>121001.08</v>
      </c>
      <c r="F36" s="209">
        <v>121001.08</v>
      </c>
      <c r="G36" s="75">
        <f t="shared" si="6"/>
        <v>475222.38999999996</v>
      </c>
    </row>
    <row r="37" spans="1:7" ht="14.45" customHeight="1" x14ac:dyDescent="0.25">
      <c r="A37" s="85" t="s">
        <v>332</v>
      </c>
      <c r="B37" s="209">
        <v>136128.63</v>
      </c>
      <c r="C37" s="209">
        <v>0</v>
      </c>
      <c r="D37" s="210">
        <v>136128.63</v>
      </c>
      <c r="E37" s="209">
        <v>37621</v>
      </c>
      <c r="F37" s="209">
        <v>37621</v>
      </c>
      <c r="G37" s="75">
        <f t="shared" si="6"/>
        <v>98507.63</v>
      </c>
    </row>
    <row r="38" spans="1:7" x14ac:dyDescent="0.25">
      <c r="A38" s="84" t="s">
        <v>333</v>
      </c>
      <c r="B38" s="83">
        <f t="shared" ref="B38:G38" si="7">SUM(B39:B47)</f>
        <v>75000</v>
      </c>
      <c r="C38" s="83">
        <f t="shared" si="7"/>
        <v>0</v>
      </c>
      <c r="D38" s="83">
        <f t="shared" si="7"/>
        <v>75000</v>
      </c>
      <c r="E38" s="83">
        <f t="shared" si="7"/>
        <v>22500</v>
      </c>
      <c r="F38" s="83">
        <f t="shared" si="7"/>
        <v>22500</v>
      </c>
      <c r="G38" s="83">
        <f t="shared" si="7"/>
        <v>52500</v>
      </c>
    </row>
    <row r="39" spans="1:7" x14ac:dyDescent="0.25">
      <c r="A39" s="85" t="s">
        <v>334</v>
      </c>
      <c r="B39" s="210">
        <v>0</v>
      </c>
      <c r="C39" s="210">
        <v>0</v>
      </c>
      <c r="D39" s="210">
        <v>0</v>
      </c>
      <c r="E39" s="210">
        <v>0</v>
      </c>
      <c r="F39" s="210">
        <v>0</v>
      </c>
      <c r="G39" s="75">
        <f>D39-E39</f>
        <v>0</v>
      </c>
    </row>
    <row r="40" spans="1:7" x14ac:dyDescent="0.25">
      <c r="A40" s="85" t="s">
        <v>335</v>
      </c>
      <c r="B40" s="210">
        <v>0</v>
      </c>
      <c r="C40" s="210">
        <v>0</v>
      </c>
      <c r="D40" s="210">
        <v>0</v>
      </c>
      <c r="E40" s="210">
        <v>0</v>
      </c>
      <c r="F40" s="210">
        <v>0</v>
      </c>
      <c r="G40" s="75">
        <f t="shared" ref="G40:G47" si="8">D40-E40</f>
        <v>0</v>
      </c>
    </row>
    <row r="41" spans="1:7" x14ac:dyDescent="0.25">
      <c r="A41" s="85" t="s">
        <v>336</v>
      </c>
      <c r="B41" s="210">
        <v>0</v>
      </c>
      <c r="C41" s="210">
        <v>0</v>
      </c>
      <c r="D41" s="210">
        <v>0</v>
      </c>
      <c r="E41" s="210">
        <v>0</v>
      </c>
      <c r="F41" s="210">
        <v>0</v>
      </c>
      <c r="G41" s="75">
        <f t="shared" si="8"/>
        <v>0</v>
      </c>
    </row>
    <row r="42" spans="1:7" x14ac:dyDescent="0.25">
      <c r="A42" s="85" t="s">
        <v>337</v>
      </c>
      <c r="B42" s="209">
        <v>75000</v>
      </c>
      <c r="C42" s="209">
        <v>0</v>
      </c>
      <c r="D42" s="210">
        <v>75000</v>
      </c>
      <c r="E42" s="209">
        <v>22500</v>
      </c>
      <c r="F42" s="209">
        <v>22500</v>
      </c>
      <c r="G42" s="75">
        <f t="shared" si="8"/>
        <v>52500</v>
      </c>
    </row>
    <row r="43" spans="1:7" x14ac:dyDescent="0.25">
      <c r="A43" s="85" t="s">
        <v>338</v>
      </c>
      <c r="B43" s="210">
        <v>0</v>
      </c>
      <c r="C43" s="210">
        <v>0</v>
      </c>
      <c r="D43" s="210">
        <v>0</v>
      </c>
      <c r="E43" s="210">
        <v>0</v>
      </c>
      <c r="F43" s="210">
        <v>0</v>
      </c>
      <c r="G43" s="75">
        <f t="shared" si="8"/>
        <v>0</v>
      </c>
    </row>
    <row r="44" spans="1:7" x14ac:dyDescent="0.25">
      <c r="A44" s="85" t="s">
        <v>339</v>
      </c>
      <c r="B44" s="210">
        <v>0</v>
      </c>
      <c r="C44" s="210">
        <v>0</v>
      </c>
      <c r="D44" s="210">
        <v>0</v>
      </c>
      <c r="E44" s="210">
        <v>0</v>
      </c>
      <c r="F44" s="210">
        <v>0</v>
      </c>
      <c r="G44" s="75">
        <f t="shared" si="8"/>
        <v>0</v>
      </c>
    </row>
    <row r="45" spans="1:7" x14ac:dyDescent="0.25">
      <c r="A45" s="85" t="s">
        <v>340</v>
      </c>
      <c r="B45" s="210">
        <v>0</v>
      </c>
      <c r="C45" s="210">
        <v>0</v>
      </c>
      <c r="D45" s="210">
        <v>0</v>
      </c>
      <c r="E45" s="210">
        <v>0</v>
      </c>
      <c r="F45" s="210">
        <v>0</v>
      </c>
      <c r="G45" s="75">
        <f t="shared" si="8"/>
        <v>0</v>
      </c>
    </row>
    <row r="46" spans="1:7" x14ac:dyDescent="0.25">
      <c r="A46" s="85" t="s">
        <v>341</v>
      </c>
      <c r="B46" s="210">
        <v>0</v>
      </c>
      <c r="C46" s="210">
        <v>0</v>
      </c>
      <c r="D46" s="210">
        <v>0</v>
      </c>
      <c r="E46" s="210">
        <v>0</v>
      </c>
      <c r="F46" s="210">
        <v>0</v>
      </c>
      <c r="G46" s="75">
        <f t="shared" si="8"/>
        <v>0</v>
      </c>
    </row>
    <row r="47" spans="1:7" x14ac:dyDescent="0.25">
      <c r="A47" s="85" t="s">
        <v>342</v>
      </c>
      <c r="B47" s="210">
        <v>0</v>
      </c>
      <c r="C47" s="210">
        <v>0</v>
      </c>
      <c r="D47" s="210">
        <v>0</v>
      </c>
      <c r="E47" s="210">
        <v>0</v>
      </c>
      <c r="F47" s="210">
        <v>0</v>
      </c>
      <c r="G47" s="75">
        <f t="shared" si="8"/>
        <v>0</v>
      </c>
    </row>
    <row r="48" spans="1:7" x14ac:dyDescent="0.25">
      <c r="A48" s="84" t="s">
        <v>343</v>
      </c>
      <c r="B48" s="83">
        <f t="shared" ref="B48:G48" si="9">SUM(B49:B57)</f>
        <v>0</v>
      </c>
      <c r="C48" s="83">
        <f t="shared" si="9"/>
        <v>0</v>
      </c>
      <c r="D48" s="83">
        <f t="shared" si="9"/>
        <v>0</v>
      </c>
      <c r="E48" s="83">
        <f t="shared" si="9"/>
        <v>0</v>
      </c>
      <c r="F48" s="83">
        <f t="shared" si="9"/>
        <v>0</v>
      </c>
      <c r="G48" s="83">
        <f t="shared" si="9"/>
        <v>0</v>
      </c>
    </row>
    <row r="49" spans="1:7" x14ac:dyDescent="0.25">
      <c r="A49" s="85" t="s">
        <v>344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f>D49-E49</f>
        <v>0</v>
      </c>
    </row>
    <row r="50" spans="1:7" x14ac:dyDescent="0.25">
      <c r="A50" s="85" t="s">
        <v>345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f t="shared" ref="G50:G57" si="10">D50-E50</f>
        <v>0</v>
      </c>
    </row>
    <row r="51" spans="1:7" x14ac:dyDescent="0.25">
      <c r="A51" s="85" t="s">
        <v>346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f t="shared" si="10"/>
        <v>0</v>
      </c>
    </row>
    <row r="52" spans="1:7" x14ac:dyDescent="0.25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f t="shared" si="10"/>
        <v>0</v>
      </c>
    </row>
    <row r="53" spans="1:7" x14ac:dyDescent="0.25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f t="shared" si="10"/>
        <v>0</v>
      </c>
    </row>
    <row r="54" spans="1:7" x14ac:dyDescent="0.25">
      <c r="A54" s="85" t="s">
        <v>349</v>
      </c>
      <c r="B54" s="75">
        <v>0</v>
      </c>
      <c r="C54" s="75">
        <v>0</v>
      </c>
      <c r="D54" s="75">
        <v>0</v>
      </c>
      <c r="E54" s="75">
        <v>0</v>
      </c>
      <c r="F54" s="75">
        <v>0</v>
      </c>
      <c r="G54" s="75">
        <f t="shared" si="10"/>
        <v>0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f t="shared" si="10"/>
        <v>0</v>
      </c>
    </row>
    <row r="56" spans="1:7" x14ac:dyDescent="0.25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f t="shared" si="10"/>
        <v>0</v>
      </c>
    </row>
    <row r="57" spans="1:7" x14ac:dyDescent="0.25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f t="shared" si="10"/>
        <v>0</v>
      </c>
    </row>
    <row r="58" spans="1:7" x14ac:dyDescent="0.25">
      <c r="A58" s="84" t="s">
        <v>353</v>
      </c>
      <c r="B58" s="83">
        <f t="shared" ref="B58:G58" si="11">SUM(B59:B61)</f>
        <v>0</v>
      </c>
      <c r="C58" s="83">
        <f t="shared" si="11"/>
        <v>0</v>
      </c>
      <c r="D58" s="83">
        <f t="shared" si="11"/>
        <v>0</v>
      </c>
      <c r="E58" s="83">
        <f t="shared" si="11"/>
        <v>0</v>
      </c>
      <c r="F58" s="83">
        <f t="shared" si="11"/>
        <v>0</v>
      </c>
      <c r="G58" s="83">
        <f t="shared" si="11"/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12">D60-E60</f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12"/>
        <v>0</v>
      </c>
    </row>
    <row r="62" spans="1:7" x14ac:dyDescent="0.25">
      <c r="A62" s="84" t="s">
        <v>357</v>
      </c>
      <c r="B62" s="83">
        <f t="shared" ref="B62:G62" si="13">SUM(B63:B67,B69:B70)</f>
        <v>0</v>
      </c>
      <c r="C62" s="83">
        <f t="shared" si="13"/>
        <v>0</v>
      </c>
      <c r="D62" s="83">
        <f t="shared" si="13"/>
        <v>0</v>
      </c>
      <c r="E62" s="83">
        <f t="shared" si="13"/>
        <v>0</v>
      </c>
      <c r="F62" s="83">
        <f t="shared" si="13"/>
        <v>0</v>
      </c>
      <c r="G62" s="83">
        <f t="shared" si="13"/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4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4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4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4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4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4"/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4"/>
        <v>0</v>
      </c>
    </row>
    <row r="71" spans="1:7" x14ac:dyDescent="0.25">
      <c r="A71" s="84" t="s">
        <v>366</v>
      </c>
      <c r="B71" s="83">
        <f t="shared" ref="B71:G71" si="15">SUM(B72:B74)</f>
        <v>0</v>
      </c>
      <c r="C71" s="83">
        <f t="shared" si="15"/>
        <v>0</v>
      </c>
      <c r="D71" s="83">
        <f t="shared" si="15"/>
        <v>0</v>
      </c>
      <c r="E71" s="83">
        <f t="shared" si="15"/>
        <v>0</v>
      </c>
      <c r="F71" s="83">
        <f t="shared" si="15"/>
        <v>0</v>
      </c>
      <c r="G71" s="83">
        <f t="shared" si="15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16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16"/>
        <v>0</v>
      </c>
    </row>
    <row r="75" spans="1:7" x14ac:dyDescent="0.25">
      <c r="A75" s="84" t="s">
        <v>370</v>
      </c>
      <c r="B75" s="83">
        <f t="shared" ref="B75:G75" si="17">SUM(B76:B82)</f>
        <v>0</v>
      </c>
      <c r="C75" s="83">
        <f t="shared" si="17"/>
        <v>0</v>
      </c>
      <c r="D75" s="83">
        <f t="shared" si="17"/>
        <v>0</v>
      </c>
      <c r="E75" s="83">
        <f t="shared" si="17"/>
        <v>0</v>
      </c>
      <c r="F75" s="83">
        <f t="shared" si="17"/>
        <v>0</v>
      </c>
      <c r="G75" s="83">
        <f t="shared" si="17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8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8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8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8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8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8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19">SUM(B85,B93,B103,B113,B123,B133,B137,B146,B150)</f>
        <v>0</v>
      </c>
      <c r="C84" s="83">
        <f t="shared" si="19"/>
        <v>0</v>
      </c>
      <c r="D84" s="83">
        <f t="shared" si="19"/>
        <v>0</v>
      </c>
      <c r="E84" s="83">
        <f t="shared" si="19"/>
        <v>0</v>
      </c>
      <c r="F84" s="83">
        <f t="shared" si="19"/>
        <v>0</v>
      </c>
      <c r="G84" s="83">
        <f t="shared" si="19"/>
        <v>0</v>
      </c>
    </row>
    <row r="85" spans="1:7" x14ac:dyDescent="0.25">
      <c r="A85" s="84" t="s">
        <v>305</v>
      </c>
      <c r="B85" s="83">
        <f t="shared" ref="B85:G85" si="20">SUM(B86:B92)</f>
        <v>0</v>
      </c>
      <c r="C85" s="83">
        <f t="shared" si="20"/>
        <v>0</v>
      </c>
      <c r="D85" s="83">
        <f t="shared" si="20"/>
        <v>0</v>
      </c>
      <c r="E85" s="83">
        <f t="shared" si="20"/>
        <v>0</v>
      </c>
      <c r="F85" s="83">
        <f t="shared" si="20"/>
        <v>0</v>
      </c>
      <c r="G85" s="83">
        <f t="shared" si="20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21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21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21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21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21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21"/>
        <v>0</v>
      </c>
    </row>
    <row r="93" spans="1:7" x14ac:dyDescent="0.25">
      <c r="A93" s="84" t="s">
        <v>313</v>
      </c>
      <c r="B93" s="83">
        <f t="shared" ref="B93:G93" si="22">SUM(B94:B102)</f>
        <v>0</v>
      </c>
      <c r="C93" s="83">
        <f t="shared" si="22"/>
        <v>0</v>
      </c>
      <c r="D93" s="83">
        <f t="shared" si="22"/>
        <v>0</v>
      </c>
      <c r="E93" s="83">
        <f t="shared" si="22"/>
        <v>0</v>
      </c>
      <c r="F93" s="83">
        <f t="shared" si="22"/>
        <v>0</v>
      </c>
      <c r="G93" s="83">
        <f t="shared" si="22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23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23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23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23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23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23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23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23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24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24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24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24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24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24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24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24"/>
        <v>0</v>
      </c>
    </row>
    <row r="113" spans="1:7" x14ac:dyDescent="0.25">
      <c r="A113" s="84" t="s">
        <v>333</v>
      </c>
      <c r="B113" s="83">
        <f t="shared" ref="B113:G113" si="25">SUM(B114:B122)</f>
        <v>0</v>
      </c>
      <c r="C113" s="83">
        <f t="shared" si="25"/>
        <v>0</v>
      </c>
      <c r="D113" s="83">
        <f t="shared" si="25"/>
        <v>0</v>
      </c>
      <c r="E113" s="83">
        <f t="shared" si="25"/>
        <v>0</v>
      </c>
      <c r="F113" s="83">
        <f t="shared" si="25"/>
        <v>0</v>
      </c>
      <c r="G113" s="83">
        <f t="shared" si="25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6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6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6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6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6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6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6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6"/>
        <v>0</v>
      </c>
    </row>
    <row r="123" spans="1:7" x14ac:dyDescent="0.25">
      <c r="A123" s="84" t="s">
        <v>343</v>
      </c>
      <c r="B123" s="83">
        <f t="shared" ref="B123:G123" si="27">SUM(B124:B132)</f>
        <v>0</v>
      </c>
      <c r="C123" s="83">
        <f t="shared" si="27"/>
        <v>0</v>
      </c>
      <c r="D123" s="83">
        <f t="shared" si="27"/>
        <v>0</v>
      </c>
      <c r="E123" s="83">
        <f t="shared" si="27"/>
        <v>0</v>
      </c>
      <c r="F123" s="83">
        <f t="shared" si="27"/>
        <v>0</v>
      </c>
      <c r="G123" s="83">
        <f t="shared" si="27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28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8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8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8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8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8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8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28"/>
        <v>0</v>
      </c>
    </row>
    <row r="133" spans="1:7" x14ac:dyDescent="0.25">
      <c r="A133" s="84" t="s">
        <v>353</v>
      </c>
      <c r="B133" s="83">
        <f t="shared" ref="B133:G133" si="29">SUM(B134:B136)</f>
        <v>0</v>
      </c>
      <c r="C133" s="83">
        <f t="shared" si="29"/>
        <v>0</v>
      </c>
      <c r="D133" s="83">
        <f t="shared" si="29"/>
        <v>0</v>
      </c>
      <c r="E133" s="83">
        <f t="shared" si="29"/>
        <v>0</v>
      </c>
      <c r="F133" s="83">
        <f t="shared" si="29"/>
        <v>0</v>
      </c>
      <c r="G133" s="83">
        <f t="shared" si="29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30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30"/>
        <v>0</v>
      </c>
    </row>
    <row r="137" spans="1:7" x14ac:dyDescent="0.25">
      <c r="A137" s="84" t="s">
        <v>357</v>
      </c>
      <c r="B137" s="83">
        <f t="shared" ref="B137:G137" si="31">SUM(B138:B142,B144:B145)</f>
        <v>0</v>
      </c>
      <c r="C137" s="83">
        <f t="shared" si="31"/>
        <v>0</v>
      </c>
      <c r="D137" s="83">
        <f t="shared" si="31"/>
        <v>0</v>
      </c>
      <c r="E137" s="83">
        <f t="shared" si="31"/>
        <v>0</v>
      </c>
      <c r="F137" s="83">
        <f t="shared" si="31"/>
        <v>0</v>
      </c>
      <c r="G137" s="83">
        <f t="shared" si="31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32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32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32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32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32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32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32"/>
        <v>0</v>
      </c>
    </row>
    <row r="146" spans="1:7" x14ac:dyDescent="0.25">
      <c r="A146" s="84" t="s">
        <v>366</v>
      </c>
      <c r="B146" s="83">
        <f t="shared" ref="B146:G146" si="33">SUM(B147:B149)</f>
        <v>0</v>
      </c>
      <c r="C146" s="83">
        <f t="shared" si="33"/>
        <v>0</v>
      </c>
      <c r="D146" s="83">
        <f t="shared" si="33"/>
        <v>0</v>
      </c>
      <c r="E146" s="83">
        <f t="shared" si="33"/>
        <v>0</v>
      </c>
      <c r="F146" s="83">
        <f t="shared" si="33"/>
        <v>0</v>
      </c>
      <c r="G146" s="83">
        <f t="shared" si="33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4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4"/>
        <v>0</v>
      </c>
    </row>
    <row r="150" spans="1:7" x14ac:dyDescent="0.25">
      <c r="A150" s="84" t="s">
        <v>370</v>
      </c>
      <c r="B150" s="83">
        <f t="shared" ref="B150:G150" si="35">SUM(B151:B157)</f>
        <v>0</v>
      </c>
      <c r="C150" s="83">
        <f t="shared" si="35"/>
        <v>0</v>
      </c>
      <c r="D150" s="83">
        <f t="shared" si="35"/>
        <v>0</v>
      </c>
      <c r="E150" s="83">
        <f t="shared" si="35"/>
        <v>0</v>
      </c>
      <c r="F150" s="83">
        <f t="shared" si="35"/>
        <v>0</v>
      </c>
      <c r="G150" s="83">
        <f t="shared" si="35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6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6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6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6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6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6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37">B9+B84</f>
        <v>7343000</v>
      </c>
      <c r="C159" s="90">
        <f t="shared" si="37"/>
        <v>195861.29</v>
      </c>
      <c r="D159" s="90">
        <f t="shared" si="37"/>
        <v>7538861.29</v>
      </c>
      <c r="E159" s="90">
        <f t="shared" si="37"/>
        <v>2071856.6099999999</v>
      </c>
      <c r="F159" s="90">
        <f t="shared" si="37"/>
        <v>2071856.6099999999</v>
      </c>
      <c r="G159" s="90">
        <f t="shared" si="37"/>
        <v>5467004.6799999997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19:G27 B18:F18 G29:G37 B28:F28 G39:G47 B38:F38 B49:G57 B48:F48 B59:G61 B58:F58 B63:G70 B62:F62 B71:F92 B94:F159 B93:C93 E93:F93 G11:G1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B10" sqref="B10:F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9" t="s">
        <v>380</v>
      </c>
      <c r="B1" s="170"/>
      <c r="C1" s="170"/>
      <c r="D1" s="170"/>
      <c r="E1" s="170"/>
      <c r="F1" s="170"/>
      <c r="G1" s="171"/>
    </row>
    <row r="2" spans="1:7" ht="15" customHeight="1" x14ac:dyDescent="0.25">
      <c r="A2" s="110" t="str">
        <f>'Formato 1'!A2</f>
        <v xml:space="preserve"> Sistema para el Desarrollo Integral de la Familia del Municipio de Huanímaro, Gto.     
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64" t="s">
        <v>4</v>
      </c>
      <c r="B7" s="166" t="s">
        <v>298</v>
      </c>
      <c r="C7" s="166"/>
      <c r="D7" s="166"/>
      <c r="E7" s="166"/>
      <c r="F7" s="166"/>
      <c r="G7" s="168" t="s">
        <v>299</v>
      </c>
    </row>
    <row r="8" spans="1:7" ht="30" x14ac:dyDescent="0.25">
      <c r="A8" s="165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7"/>
    </row>
    <row r="9" spans="1:7" ht="15.75" customHeight="1" x14ac:dyDescent="0.25">
      <c r="A9" s="26" t="s">
        <v>382</v>
      </c>
      <c r="B9" s="30">
        <f>SUM(B10:B17)</f>
        <v>7343000</v>
      </c>
      <c r="C9" s="30">
        <f t="shared" ref="C9:G9" si="0">SUM(C10:C17)</f>
        <v>195861.29</v>
      </c>
      <c r="D9" s="30">
        <f t="shared" si="0"/>
        <v>7538861.29</v>
      </c>
      <c r="E9" s="30">
        <f t="shared" si="0"/>
        <v>2071856.61</v>
      </c>
      <c r="F9" s="30">
        <f t="shared" si="0"/>
        <v>2071856.61</v>
      </c>
      <c r="G9" s="30">
        <f t="shared" si="0"/>
        <v>0</v>
      </c>
    </row>
    <row r="10" spans="1:7" x14ac:dyDescent="0.25">
      <c r="A10" s="213" t="s">
        <v>603</v>
      </c>
      <c r="B10" s="207">
        <v>7343000</v>
      </c>
      <c r="C10" s="207">
        <v>195861.29</v>
      </c>
      <c r="D10" s="208">
        <v>7538861.29</v>
      </c>
      <c r="E10" s="207">
        <v>2071856.61</v>
      </c>
      <c r="F10" s="207">
        <v>2071856.61</v>
      </c>
      <c r="G10" s="75">
        <v>0</v>
      </c>
    </row>
    <row r="11" spans="1:7" x14ac:dyDescent="0.25">
      <c r="A11" s="63" t="s">
        <v>384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63" t="s">
        <v>385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7343000</v>
      </c>
      <c r="C29" s="4">
        <f t="shared" ref="C29:G29" si="2">SUM(C19,C9)</f>
        <v>195861.29</v>
      </c>
      <c r="D29" s="4">
        <f t="shared" si="2"/>
        <v>7538861.29</v>
      </c>
      <c r="E29" s="4">
        <f t="shared" si="2"/>
        <v>2071856.61</v>
      </c>
      <c r="F29" s="4">
        <f t="shared" si="2"/>
        <v>2071856.61</v>
      </c>
      <c r="G29" s="4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 G1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75" zoomScaleNormal="75" workbookViewId="0">
      <selection activeCell="G25" sqref="G2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 t="s">
        <v>392</v>
      </c>
      <c r="B1" s="176"/>
      <c r="C1" s="176"/>
      <c r="D1" s="176"/>
      <c r="E1" s="176"/>
      <c r="F1" s="176"/>
      <c r="G1" s="176"/>
    </row>
    <row r="2" spans="1:7" x14ac:dyDescent="0.25">
      <c r="A2" s="110" t="str">
        <f>'Formato 1'!A2</f>
        <v xml:space="preserve"> Sistema para el Desarrollo Integral de la Familia del Municipio de Huanímaro, Gto.     
</v>
      </c>
      <c r="B2" s="111"/>
      <c r="C2" s="111"/>
      <c r="D2" s="111"/>
      <c r="E2" s="111"/>
      <c r="F2" s="111"/>
      <c r="G2" s="112"/>
    </row>
    <row r="3" spans="1:7" x14ac:dyDescent="0.25">
      <c r="A3" s="113" t="s">
        <v>393</v>
      </c>
      <c r="B3" s="114"/>
      <c r="C3" s="114"/>
      <c r="D3" s="114"/>
      <c r="E3" s="114"/>
      <c r="F3" s="114"/>
      <c r="G3" s="115"/>
    </row>
    <row r="4" spans="1:7" x14ac:dyDescent="0.25">
      <c r="A4" s="113" t="s">
        <v>394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64" t="s">
        <v>4</v>
      </c>
      <c r="B7" s="172" t="s">
        <v>298</v>
      </c>
      <c r="C7" s="173"/>
      <c r="D7" s="173"/>
      <c r="E7" s="173"/>
      <c r="F7" s="174"/>
      <c r="G7" s="168" t="s">
        <v>395</v>
      </c>
    </row>
    <row r="8" spans="1:7" ht="30" x14ac:dyDescent="0.25">
      <c r="A8" s="165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67"/>
    </row>
    <row r="9" spans="1:7" ht="16.5" customHeight="1" x14ac:dyDescent="0.25">
      <c r="A9" s="26" t="s">
        <v>397</v>
      </c>
      <c r="B9" s="30">
        <f>SUM(B10,B19,B27,B37)</f>
        <v>7343000</v>
      </c>
      <c r="C9" s="30">
        <f t="shared" ref="C9:G9" si="0">SUM(C10,C19,C27,C37)</f>
        <v>195861.29</v>
      </c>
      <c r="D9" s="30">
        <f t="shared" si="0"/>
        <v>7538861.29</v>
      </c>
      <c r="E9" s="30">
        <f t="shared" si="0"/>
        <v>2071856.61</v>
      </c>
      <c r="F9" s="30">
        <f t="shared" si="0"/>
        <v>2071856.61</v>
      </c>
      <c r="G9" s="30">
        <f t="shared" si="0"/>
        <v>5467004.6799999997</v>
      </c>
    </row>
    <row r="10" spans="1:7" ht="15" customHeight="1" x14ac:dyDescent="0.25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 x14ac:dyDescent="0.25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f>SUM(B20:B26)</f>
        <v>7343000</v>
      </c>
      <c r="C19" s="47">
        <f t="shared" ref="C19:G19" si="2">SUM(C20:C26)</f>
        <v>195861.29</v>
      </c>
      <c r="D19" s="47">
        <f t="shared" si="2"/>
        <v>7538861.29</v>
      </c>
      <c r="E19" s="47">
        <f t="shared" si="2"/>
        <v>2071856.61</v>
      </c>
      <c r="F19" s="47">
        <f t="shared" si="2"/>
        <v>2071856.61</v>
      </c>
      <c r="G19" s="47">
        <f t="shared" si="2"/>
        <v>5467004.6799999997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211">
        <v>7343000</v>
      </c>
      <c r="C25" s="211">
        <v>195861.29</v>
      </c>
      <c r="D25" s="212">
        <v>7538861.29</v>
      </c>
      <c r="E25" s="211">
        <v>2071856.61</v>
      </c>
      <c r="F25" s="211">
        <v>2071856.61</v>
      </c>
      <c r="G25" s="212">
        <v>5467004.6799999997</v>
      </c>
    </row>
    <row r="26" spans="1:7" x14ac:dyDescent="0.25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6">SUM(C45:C52)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7343000</v>
      </c>
      <c r="C77" s="4">
        <f t="shared" ref="C77:G77" si="10">C43+C9</f>
        <v>195861.29</v>
      </c>
      <c r="D77" s="4">
        <f t="shared" si="10"/>
        <v>7538861.29</v>
      </c>
      <c r="E77" s="4">
        <f t="shared" si="10"/>
        <v>2071856.61</v>
      </c>
      <c r="F77" s="4">
        <f t="shared" si="10"/>
        <v>2071856.61</v>
      </c>
      <c r="G77" s="4">
        <f t="shared" si="10"/>
        <v>5467004.6799999997</v>
      </c>
    </row>
    <row r="78" spans="1:7" x14ac:dyDescent="0.25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4 B2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B10" sqref="B10: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9" t="s">
        <v>431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 xml:space="preserve"> Sistema para el Desarrollo Integral de la Familia del Municipio de Huanímaro, Gto.     
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432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64" t="s">
        <v>433</v>
      </c>
      <c r="B7" s="167" t="s">
        <v>298</v>
      </c>
      <c r="C7" s="167"/>
      <c r="D7" s="167"/>
      <c r="E7" s="167"/>
      <c r="F7" s="167"/>
      <c r="G7" s="167" t="s">
        <v>299</v>
      </c>
    </row>
    <row r="8" spans="1:7" ht="30" x14ac:dyDescent="0.25">
      <c r="A8" s="165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77"/>
    </row>
    <row r="9" spans="1:7" ht="15.75" customHeight="1" x14ac:dyDescent="0.25">
      <c r="A9" s="26" t="s">
        <v>434</v>
      </c>
      <c r="B9" s="119">
        <f>SUM(B10,B11,B12,B15,B16,B19)</f>
        <v>4558085.87</v>
      </c>
      <c r="C9" s="119">
        <f t="shared" ref="C9:G9" si="0">SUM(C10,C11,C12,C15,C16,C19)</f>
        <v>12500</v>
      </c>
      <c r="D9" s="119">
        <f t="shared" si="0"/>
        <v>4570585.87</v>
      </c>
      <c r="E9" s="119">
        <f t="shared" si="0"/>
        <v>1067315.72</v>
      </c>
      <c r="F9" s="119">
        <f t="shared" si="0"/>
        <v>1067315.72</v>
      </c>
      <c r="G9" s="119">
        <f t="shared" si="0"/>
        <v>3503270.1500000004</v>
      </c>
    </row>
    <row r="10" spans="1:7" x14ac:dyDescent="0.25">
      <c r="A10" s="58" t="s">
        <v>435</v>
      </c>
      <c r="B10" s="214">
        <v>4558085.87</v>
      </c>
      <c r="C10" s="214">
        <v>12500</v>
      </c>
      <c r="D10" s="215">
        <v>4570585.87</v>
      </c>
      <c r="E10" s="214">
        <v>1067315.72</v>
      </c>
      <c r="F10" s="214">
        <v>1067315.72</v>
      </c>
      <c r="G10" s="76">
        <f>D10-E10</f>
        <v>3503270.1500000004</v>
      </c>
    </row>
    <row r="11" spans="1:7" ht="15.75" customHeight="1" x14ac:dyDescent="0.25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25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9">
        <f>B21+B9</f>
        <v>4558085.87</v>
      </c>
      <c r="C33" s="119">
        <f t="shared" ref="C33:G33" si="8">C21+C9</f>
        <v>12500</v>
      </c>
      <c r="D33" s="119">
        <f t="shared" si="8"/>
        <v>4570585.87</v>
      </c>
      <c r="E33" s="119">
        <f t="shared" si="8"/>
        <v>1067315.72</v>
      </c>
      <c r="F33" s="119">
        <f t="shared" si="8"/>
        <v>1067315.72</v>
      </c>
      <c r="G33" s="119">
        <f t="shared" si="8"/>
        <v>3503270.1500000004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JUAN CARLOS</cp:lastModifiedBy>
  <cp:revision/>
  <cp:lastPrinted>2024-03-20T14:35:03Z</cp:lastPrinted>
  <dcterms:created xsi:type="dcterms:W3CDTF">2023-03-16T22:14:51Z</dcterms:created>
  <dcterms:modified xsi:type="dcterms:W3CDTF">2024-05-24T20:45:36Z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